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victor/Downloads/"/>
    </mc:Choice>
  </mc:AlternateContent>
  <xr:revisionPtr revIDLastSave="0" documentId="8_{A08D2DFC-1F70-3048-A570-0B600943876F}" xr6:coauthVersionLast="47" xr6:coauthVersionMax="47" xr10:uidLastSave="{00000000-0000-0000-0000-000000000000}"/>
  <bookViews>
    <workbookView xWindow="0" yWindow="740" windowWidth="29400" windowHeight="18380" xr2:uid="{F907122E-3944-834B-84A5-F72F70F5A305}"/>
  </bookViews>
  <sheets>
    <sheet name="Overview" sheetId="2" r:id="rId1"/>
    <sheet name="Cost &amp; Development" sheetId="1" r:id="rId2"/>
    <sheet name="Ammortizat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16" i="2"/>
  <c r="F4" i="2" s="1"/>
  <c r="C32" i="1"/>
  <c r="D32" i="2"/>
  <c r="D35" i="2"/>
  <c r="C42" i="1"/>
  <c r="C41" i="1"/>
  <c r="C40" i="1"/>
  <c r="C37" i="1"/>
  <c r="C35" i="1"/>
  <c r="C34" i="1"/>
  <c r="C33" i="1"/>
  <c r="C11" i="2"/>
  <c r="N19" i="1"/>
  <c r="J19" i="2"/>
  <c r="J20" i="2" s="1"/>
  <c r="P7" i="2" s="1"/>
  <c r="P10" i="2" s="1"/>
  <c r="D25" i="2" s="1"/>
  <c r="M31" i="2"/>
  <c r="N31" i="2"/>
  <c r="E31" i="2"/>
  <c r="F31" i="2"/>
  <c r="G31" i="2"/>
  <c r="H31" i="2"/>
  <c r="I31" i="2"/>
  <c r="J31" i="2"/>
  <c r="K31" i="2"/>
  <c r="L31" i="2"/>
  <c r="D31" i="2"/>
  <c r="L8" i="1"/>
  <c r="C5" i="1" s="1"/>
  <c r="L13" i="2"/>
  <c r="J4" i="2" s="1"/>
  <c r="K14" i="2"/>
  <c r="J14" i="2"/>
  <c r="D12" i="1"/>
  <c r="E12" i="1"/>
  <c r="C12" i="1"/>
  <c r="M43" i="1"/>
  <c r="N43" i="1"/>
  <c r="L43" i="1"/>
  <c r="N41" i="1"/>
  <c r="N42" i="1"/>
  <c r="N40" i="1"/>
  <c r="D10" i="1"/>
  <c r="E10" i="1"/>
  <c r="C10" i="1"/>
  <c r="D9" i="1"/>
  <c r="E9" i="1"/>
  <c r="C9" i="1"/>
  <c r="D8" i="1"/>
  <c r="C8" i="1"/>
  <c r="D5" i="1"/>
  <c r="M28" i="1"/>
  <c r="N28" i="1"/>
  <c r="L28" i="1"/>
  <c r="M34" i="1"/>
  <c r="N34" i="1"/>
  <c r="L34" i="1"/>
  <c r="N32" i="1"/>
  <c r="N33" i="1"/>
  <c r="N31" i="1"/>
  <c r="N26" i="1"/>
  <c r="N27" i="1"/>
  <c r="N25" i="1"/>
  <c r="M23" i="1"/>
  <c r="L23" i="1"/>
  <c r="N20" i="1"/>
  <c r="N21" i="1"/>
  <c r="N22" i="1"/>
  <c r="R14" i="1"/>
  <c r="R15" i="1"/>
  <c r="R16" i="1"/>
  <c r="R13" i="1"/>
  <c r="N10" i="1"/>
  <c r="M11" i="1"/>
  <c r="D6" i="1" s="1"/>
  <c r="L11" i="1"/>
  <c r="M15" i="1" s="1"/>
  <c r="N8" i="1"/>
  <c r="E5" i="1" s="1"/>
  <c r="N7" i="1"/>
  <c r="N6" i="1"/>
  <c r="M8" i="1"/>
  <c r="D24" i="1"/>
  <c r="E24" i="1"/>
  <c r="C24" i="1"/>
  <c r="E20" i="1"/>
  <c r="E21" i="1"/>
  <c r="E22" i="1"/>
  <c r="E23" i="1"/>
  <c r="E19" i="1"/>
  <c r="H8" i="1"/>
  <c r="H7" i="1"/>
  <c r="L15" i="2" l="1"/>
  <c r="J8" i="2" s="1"/>
  <c r="J9" i="2" s="1"/>
  <c r="L14" i="2"/>
  <c r="J6" i="2" s="1"/>
  <c r="J5" i="2" s="1"/>
  <c r="M16" i="1"/>
  <c r="L13" i="1"/>
  <c r="C6" i="1"/>
  <c r="M13" i="1"/>
  <c r="N16" i="1"/>
  <c r="L15" i="1"/>
  <c r="N11" i="1"/>
  <c r="N14" i="1"/>
  <c r="L16" i="1"/>
  <c r="L14" i="1"/>
  <c r="L17" i="1" s="1"/>
  <c r="M14" i="1"/>
  <c r="M17" i="1" s="1"/>
  <c r="N15" i="1"/>
  <c r="N23" i="1"/>
  <c r="E8" i="1" s="1"/>
  <c r="C10" i="2" s="1"/>
  <c r="J7" i="2" l="1"/>
  <c r="E25" i="2"/>
  <c r="D26" i="2"/>
  <c r="D27" i="2" s="1"/>
  <c r="D7" i="1"/>
  <c r="M37" i="1"/>
  <c r="M38" i="1" s="1"/>
  <c r="D11" i="1" s="1"/>
  <c r="C7" i="1"/>
  <c r="L37" i="1"/>
  <c r="L38" i="1" s="1"/>
  <c r="C11" i="1" s="1"/>
  <c r="N13" i="1"/>
  <c r="N17" i="1" s="1"/>
  <c r="E6" i="1"/>
  <c r="D74" i="2" l="1"/>
  <c r="D30" i="2"/>
  <c r="F25" i="2"/>
  <c r="E26" i="2"/>
  <c r="E27" i="2" s="1"/>
  <c r="N37" i="1"/>
  <c r="N38" i="1" s="1"/>
  <c r="E7" i="1"/>
  <c r="C13" i="1"/>
  <c r="D13" i="1"/>
  <c r="E11" i="1" l="1"/>
  <c r="C36" i="1"/>
  <c r="C44" i="1" s="1"/>
  <c r="E32" i="2"/>
  <c r="E35" i="2" s="1"/>
  <c r="E74" i="2" s="1"/>
  <c r="E30" i="2"/>
  <c r="D36" i="2"/>
  <c r="D50" i="2"/>
  <c r="D37" i="2"/>
  <c r="D39" i="2" s="1"/>
  <c r="D40" i="2" s="1"/>
  <c r="G25" i="2"/>
  <c r="F26" i="2"/>
  <c r="F27" i="2" s="1"/>
  <c r="E13" i="1"/>
  <c r="C14" i="2" s="1"/>
  <c r="F71" i="2" l="1"/>
  <c r="N71" i="2"/>
  <c r="J71" i="2"/>
  <c r="E71" i="2"/>
  <c r="G71" i="2"/>
  <c r="D71" i="2"/>
  <c r="L71" i="2"/>
  <c r="H71" i="2"/>
  <c r="M71" i="2"/>
  <c r="I71" i="2"/>
  <c r="K71" i="2"/>
  <c r="D52" i="2"/>
  <c r="D70" i="2"/>
  <c r="E37" i="2"/>
  <c r="E39" i="2" s="1"/>
  <c r="E40" i="2" s="1"/>
  <c r="E50" i="2"/>
  <c r="E36" i="2"/>
  <c r="F32" i="2"/>
  <c r="F35" i="2" s="1"/>
  <c r="F74" i="2" s="1"/>
  <c r="F30" i="2"/>
  <c r="H25" i="2"/>
  <c r="G26" i="2"/>
  <c r="G27" i="2"/>
  <c r="C13" i="2"/>
  <c r="D72" i="2" l="1"/>
  <c r="E52" i="2"/>
  <c r="E70" i="2"/>
  <c r="E72" i="2" s="1"/>
  <c r="F36" i="2"/>
  <c r="F50" i="2"/>
  <c r="F37" i="2"/>
  <c r="F39" i="2" s="1"/>
  <c r="F40" i="2" s="1"/>
  <c r="G32" i="2"/>
  <c r="G35" i="2" s="1"/>
  <c r="G74" i="2" s="1"/>
  <c r="G30" i="2"/>
  <c r="I25" i="2"/>
  <c r="H26" i="2"/>
  <c r="H27" i="2" s="1"/>
  <c r="C51" i="2"/>
  <c r="C52" i="2" s="1"/>
  <c r="F52" i="2" l="1"/>
  <c r="F70" i="2"/>
  <c r="F72" i="2" s="1"/>
  <c r="H32" i="2"/>
  <c r="H35" i="2" s="1"/>
  <c r="H74" i="2" s="1"/>
  <c r="H30" i="2"/>
  <c r="G36" i="2"/>
  <c r="G37" i="2"/>
  <c r="G39" i="2" s="1"/>
  <c r="G40" i="2" s="1"/>
  <c r="G50" i="2"/>
  <c r="J25" i="2"/>
  <c r="I26" i="2"/>
  <c r="I27" i="2" s="1"/>
  <c r="F10" i="2"/>
  <c r="F8" i="2"/>
  <c r="F12" i="2" s="1"/>
  <c r="F6" i="2"/>
  <c r="F15" i="2" l="1"/>
  <c r="C3" i="3"/>
  <c r="G52" i="2"/>
  <c r="G70" i="2"/>
  <c r="G72" i="2" s="1"/>
  <c r="C61" i="2"/>
  <c r="C62" i="2" s="1"/>
  <c r="F67" i="2"/>
  <c r="G67" i="2"/>
  <c r="K67" i="2"/>
  <c r="E67" i="2"/>
  <c r="H67" i="2"/>
  <c r="I67" i="2"/>
  <c r="L67" i="2"/>
  <c r="D67" i="2"/>
  <c r="J67" i="2"/>
  <c r="M67" i="2"/>
  <c r="N67" i="2"/>
  <c r="I30" i="2"/>
  <c r="I32" i="2"/>
  <c r="I35" i="2" s="1"/>
  <c r="I74" i="2" s="1"/>
  <c r="H36" i="2"/>
  <c r="H37" i="2"/>
  <c r="H39" i="2" s="1"/>
  <c r="H40" i="2" s="1"/>
  <c r="H50" i="2"/>
  <c r="J26" i="2"/>
  <c r="J27" i="2" s="1"/>
  <c r="K25" i="2"/>
  <c r="D3" i="3" l="1"/>
  <c r="F16" i="2"/>
  <c r="E8" i="3"/>
  <c r="E18" i="3"/>
  <c r="E28" i="3"/>
  <c r="E38" i="3"/>
  <c r="E48" i="3"/>
  <c r="E58" i="3"/>
  <c r="E68" i="3"/>
  <c r="E78" i="3"/>
  <c r="E88" i="3"/>
  <c r="E98" i="3"/>
  <c r="E108" i="3"/>
  <c r="E118" i="3"/>
  <c r="E128" i="3"/>
  <c r="E138" i="3"/>
  <c r="E148" i="3"/>
  <c r="E158" i="3"/>
  <c r="E168" i="3"/>
  <c r="E178" i="3"/>
  <c r="E188" i="3"/>
  <c r="E198" i="3"/>
  <c r="E208" i="3"/>
  <c r="E218" i="3"/>
  <c r="E228" i="3"/>
  <c r="E238" i="3"/>
  <c r="E248" i="3"/>
  <c r="E258" i="3"/>
  <c r="E268" i="3"/>
  <c r="E278" i="3"/>
  <c r="E288" i="3"/>
  <c r="E298" i="3"/>
  <c r="E308" i="3"/>
  <c r="E318" i="3"/>
  <c r="E328" i="3"/>
  <c r="E338" i="3"/>
  <c r="E348" i="3"/>
  <c r="E358" i="3"/>
  <c r="E11" i="3"/>
  <c r="E9" i="3"/>
  <c r="E19" i="3"/>
  <c r="E29" i="3"/>
  <c r="E39" i="3"/>
  <c r="E49" i="3"/>
  <c r="E59" i="3"/>
  <c r="E69" i="3"/>
  <c r="E79" i="3"/>
  <c r="E89" i="3"/>
  <c r="E99" i="3"/>
  <c r="E109" i="3"/>
  <c r="E119" i="3"/>
  <c r="E129" i="3"/>
  <c r="E139" i="3"/>
  <c r="E149" i="3"/>
  <c r="E159" i="3"/>
  <c r="E169" i="3"/>
  <c r="E179" i="3"/>
  <c r="E189" i="3"/>
  <c r="E199" i="3"/>
  <c r="E209" i="3"/>
  <c r="E219" i="3"/>
  <c r="E229" i="3"/>
  <c r="E239" i="3"/>
  <c r="E249" i="3"/>
  <c r="E259" i="3"/>
  <c r="E269" i="3"/>
  <c r="E279" i="3"/>
  <c r="E289" i="3"/>
  <c r="E299" i="3"/>
  <c r="E309" i="3"/>
  <c r="E319" i="3"/>
  <c r="E329" i="3"/>
  <c r="E339" i="3"/>
  <c r="E349" i="3"/>
  <c r="E359" i="3"/>
  <c r="E21" i="3"/>
  <c r="E10" i="3"/>
  <c r="E20" i="3"/>
  <c r="E30" i="3"/>
  <c r="E40" i="3"/>
  <c r="E50" i="3"/>
  <c r="E60" i="3"/>
  <c r="E70" i="3"/>
  <c r="E80" i="3"/>
  <c r="E90" i="3"/>
  <c r="E100" i="3"/>
  <c r="E110" i="3"/>
  <c r="E120" i="3"/>
  <c r="E130" i="3"/>
  <c r="E140" i="3"/>
  <c r="E150" i="3"/>
  <c r="E160" i="3"/>
  <c r="E170" i="3"/>
  <c r="E180" i="3"/>
  <c r="E190" i="3"/>
  <c r="E200" i="3"/>
  <c r="E210" i="3"/>
  <c r="E220" i="3"/>
  <c r="E230" i="3"/>
  <c r="E240" i="3"/>
  <c r="E250" i="3"/>
  <c r="E260" i="3"/>
  <c r="E270" i="3"/>
  <c r="E280" i="3"/>
  <c r="E290" i="3"/>
  <c r="E300" i="3"/>
  <c r="E310" i="3"/>
  <c r="E320" i="3"/>
  <c r="E330" i="3"/>
  <c r="E340" i="3"/>
  <c r="E350" i="3"/>
  <c r="E360" i="3"/>
  <c r="E31" i="3"/>
  <c r="E41" i="3"/>
  <c r="E51" i="3"/>
  <c r="E61" i="3"/>
  <c r="E71" i="3"/>
  <c r="E81" i="3"/>
  <c r="E91" i="3"/>
  <c r="E101" i="3"/>
  <c r="E111" i="3"/>
  <c r="E121" i="3"/>
  <c r="E131" i="3"/>
  <c r="E141" i="3"/>
  <c r="E151" i="3"/>
  <c r="E161" i="3"/>
  <c r="E171" i="3"/>
  <c r="E181" i="3"/>
  <c r="E191" i="3"/>
  <c r="E201" i="3"/>
  <c r="E211" i="3"/>
  <c r="E221" i="3"/>
  <c r="E231" i="3"/>
  <c r="E241" i="3"/>
  <c r="E251" i="3"/>
  <c r="E261" i="3"/>
  <c r="E271" i="3"/>
  <c r="E281" i="3"/>
  <c r="E291" i="3"/>
  <c r="E301" i="3"/>
  <c r="E311" i="3"/>
  <c r="E321" i="3"/>
  <c r="E331" i="3"/>
  <c r="E341" i="3"/>
  <c r="E351" i="3"/>
  <c r="E361" i="3"/>
  <c r="E12" i="3"/>
  <c r="E22" i="3"/>
  <c r="E32" i="3"/>
  <c r="E42" i="3"/>
  <c r="E52" i="3"/>
  <c r="E62" i="3"/>
  <c r="E72" i="3"/>
  <c r="E82" i="3"/>
  <c r="E92" i="3"/>
  <c r="E17" i="3"/>
  <c r="E37" i="3"/>
  <c r="E57" i="3"/>
  <c r="E77" i="3"/>
  <c r="E97" i="3"/>
  <c r="E115" i="3"/>
  <c r="E133" i="3"/>
  <c r="E147" i="3"/>
  <c r="E165" i="3"/>
  <c r="E183" i="3"/>
  <c r="E197" i="3"/>
  <c r="E215" i="3"/>
  <c r="E233" i="3"/>
  <c r="E247" i="3"/>
  <c r="E265" i="3"/>
  <c r="E283" i="3"/>
  <c r="E297" i="3"/>
  <c r="E315" i="3"/>
  <c r="E333" i="3"/>
  <c r="E347" i="3"/>
  <c r="E25" i="3"/>
  <c r="E104" i="3"/>
  <c r="E154" i="3"/>
  <c r="E186" i="3"/>
  <c r="E222" i="3"/>
  <c r="E236" i="3"/>
  <c r="E272" i="3"/>
  <c r="E322" i="3"/>
  <c r="E354" i="3"/>
  <c r="E26" i="3"/>
  <c r="E86" i="3"/>
  <c r="E105" i="3"/>
  <c r="E123" i="3"/>
  <c r="E155" i="3"/>
  <c r="E173" i="3"/>
  <c r="E205" i="3"/>
  <c r="E237" i="3"/>
  <c r="E273" i="3"/>
  <c r="E323" i="3"/>
  <c r="E56" i="3"/>
  <c r="E314" i="3"/>
  <c r="E23" i="3"/>
  <c r="E43" i="3"/>
  <c r="E63" i="3"/>
  <c r="E83" i="3"/>
  <c r="E102" i="3"/>
  <c r="E116" i="3"/>
  <c r="E134" i="3"/>
  <c r="E152" i="3"/>
  <c r="E166" i="3"/>
  <c r="E184" i="3"/>
  <c r="E202" i="3"/>
  <c r="E216" i="3"/>
  <c r="E234" i="3"/>
  <c r="E252" i="3"/>
  <c r="E266" i="3"/>
  <c r="E284" i="3"/>
  <c r="E302" i="3"/>
  <c r="E316" i="3"/>
  <c r="E334" i="3"/>
  <c r="E352" i="3"/>
  <c r="E45" i="3"/>
  <c r="E65" i="3"/>
  <c r="E85" i="3"/>
  <c r="E122" i="3"/>
  <c r="E172" i="3"/>
  <c r="E204" i="3"/>
  <c r="E254" i="3"/>
  <c r="E304" i="3"/>
  <c r="E336" i="3"/>
  <c r="E66" i="3"/>
  <c r="E223" i="3"/>
  <c r="E287" i="3"/>
  <c r="E337" i="3"/>
  <c r="E93" i="3"/>
  <c r="E175" i="3"/>
  <c r="E207" i="3"/>
  <c r="E243" i="3"/>
  <c r="E275" i="3"/>
  <c r="E307" i="3"/>
  <c r="E54" i="3"/>
  <c r="E126" i="3"/>
  <c r="E176" i="3"/>
  <c r="E194" i="3"/>
  <c r="E226" i="3"/>
  <c r="E262" i="3"/>
  <c r="E294" i="3"/>
  <c r="E326" i="3"/>
  <c r="E75" i="3"/>
  <c r="E145" i="3"/>
  <c r="E177" i="3"/>
  <c r="E227" i="3"/>
  <c r="E277" i="3"/>
  <c r="E327" i="3"/>
  <c r="E4" i="3"/>
  <c r="E76" i="3"/>
  <c r="E114" i="3"/>
  <c r="E146" i="3"/>
  <c r="E164" i="3"/>
  <c r="E196" i="3"/>
  <c r="E232" i="3"/>
  <c r="E264" i="3"/>
  <c r="E332" i="3"/>
  <c r="E24" i="3"/>
  <c r="E44" i="3"/>
  <c r="E64" i="3"/>
  <c r="E84" i="3"/>
  <c r="E103" i="3"/>
  <c r="E117" i="3"/>
  <c r="E135" i="3"/>
  <c r="E153" i="3"/>
  <c r="E167" i="3"/>
  <c r="E185" i="3"/>
  <c r="E203" i="3"/>
  <c r="E217" i="3"/>
  <c r="E235" i="3"/>
  <c r="E253" i="3"/>
  <c r="E267" i="3"/>
  <c r="E285" i="3"/>
  <c r="E303" i="3"/>
  <c r="E317" i="3"/>
  <c r="E335" i="3"/>
  <c r="E353" i="3"/>
  <c r="E136" i="3"/>
  <c r="E286" i="3"/>
  <c r="E46" i="3"/>
  <c r="E187" i="3"/>
  <c r="E255" i="3"/>
  <c r="E305" i="3"/>
  <c r="E355" i="3"/>
  <c r="E106" i="3"/>
  <c r="E142" i="3"/>
  <c r="E156" i="3"/>
  <c r="E192" i="3"/>
  <c r="E206" i="3"/>
  <c r="E224" i="3"/>
  <c r="E242" i="3"/>
  <c r="E274" i="3"/>
  <c r="E292" i="3"/>
  <c r="E306" i="3"/>
  <c r="E324" i="3"/>
  <c r="E342" i="3"/>
  <c r="E356" i="3"/>
  <c r="E73" i="3"/>
  <c r="E107" i="3"/>
  <c r="E125" i="3"/>
  <c r="E143" i="3"/>
  <c r="E157" i="3"/>
  <c r="E193" i="3"/>
  <c r="E225" i="3"/>
  <c r="E257" i="3"/>
  <c r="E293" i="3"/>
  <c r="E325" i="3"/>
  <c r="E343" i="3"/>
  <c r="E357" i="3"/>
  <c r="E34" i="3"/>
  <c r="E74" i="3"/>
  <c r="E94" i="3"/>
  <c r="E112" i="3"/>
  <c r="E144" i="3"/>
  <c r="E162" i="3"/>
  <c r="E212" i="3"/>
  <c r="E244" i="3"/>
  <c r="E276" i="3"/>
  <c r="E312" i="3"/>
  <c r="E362" i="3"/>
  <c r="E35" i="3"/>
  <c r="E95" i="3"/>
  <c r="E113" i="3"/>
  <c r="E163" i="3"/>
  <c r="E213" i="3"/>
  <c r="E245" i="3"/>
  <c r="E295" i="3"/>
  <c r="E345" i="3"/>
  <c r="E36" i="3"/>
  <c r="E132" i="3"/>
  <c r="E182" i="3"/>
  <c r="E246" i="3"/>
  <c r="E296" i="3"/>
  <c r="E346" i="3"/>
  <c r="E5" i="3"/>
  <c r="E344" i="3"/>
  <c r="E55" i="3"/>
  <c r="E127" i="3"/>
  <c r="E195" i="3"/>
  <c r="E263" i="3"/>
  <c r="E313" i="3"/>
  <c r="E96" i="3"/>
  <c r="E214" i="3"/>
  <c r="E282" i="3"/>
  <c r="E3" i="3"/>
  <c r="F3" i="3" s="1"/>
  <c r="C4" i="3" s="1"/>
  <c r="E6" i="3"/>
  <c r="E137" i="3"/>
  <c r="E7" i="3"/>
  <c r="E27" i="3"/>
  <c r="E47" i="3"/>
  <c r="E67" i="3"/>
  <c r="E87" i="3"/>
  <c r="E124" i="3"/>
  <c r="E174" i="3"/>
  <c r="E256" i="3"/>
  <c r="E13" i="3"/>
  <c r="E33" i="3"/>
  <c r="E53" i="3"/>
  <c r="E14" i="3"/>
  <c r="E15" i="3"/>
  <c r="E16" i="3"/>
  <c r="H52" i="2"/>
  <c r="H70" i="2"/>
  <c r="H72" i="2" s="1"/>
  <c r="J32" i="2"/>
  <c r="J35" i="2" s="1"/>
  <c r="J74" i="2" s="1"/>
  <c r="J30" i="2"/>
  <c r="I50" i="2"/>
  <c r="I36" i="2"/>
  <c r="I37" i="2"/>
  <c r="I39" i="2" s="1"/>
  <c r="L25" i="2"/>
  <c r="K26" i="2"/>
  <c r="K27" i="2" s="1"/>
  <c r="L75" i="2" l="1"/>
  <c r="M75" i="2"/>
  <c r="N75" i="2"/>
  <c r="E75" i="2"/>
  <c r="E76" i="2" s="1"/>
  <c r="D75" i="2"/>
  <c r="D76" i="2" s="1"/>
  <c r="G75" i="2"/>
  <c r="G76" i="2" s="1"/>
  <c r="I75" i="2"/>
  <c r="I76" i="2" s="1"/>
  <c r="J75" i="2"/>
  <c r="J76" i="2" s="1"/>
  <c r="F75" i="2"/>
  <c r="F76" i="2" s="1"/>
  <c r="H75" i="2"/>
  <c r="H76" i="2" s="1"/>
  <c r="K75" i="2"/>
  <c r="M41" i="2"/>
  <c r="N41" i="2"/>
  <c r="K41" i="2"/>
  <c r="F41" i="2"/>
  <c r="F43" i="2" s="1"/>
  <c r="F59" i="2" s="1"/>
  <c r="F62" i="2" s="1"/>
  <c r="F66" i="2" s="1"/>
  <c r="F68" i="2" s="1"/>
  <c r="E41" i="2"/>
  <c r="E43" i="2" s="1"/>
  <c r="E59" i="2" s="1"/>
  <c r="E62" i="2" s="1"/>
  <c r="E66" i="2" s="1"/>
  <c r="E68" i="2" s="1"/>
  <c r="I41" i="2"/>
  <c r="I43" i="2" s="1"/>
  <c r="I59" i="2" s="1"/>
  <c r="I62" i="2" s="1"/>
  <c r="I66" i="2" s="1"/>
  <c r="I68" i="2" s="1"/>
  <c r="D41" i="2"/>
  <c r="D43" i="2" s="1"/>
  <c r="D59" i="2" s="1"/>
  <c r="D62" i="2" s="1"/>
  <c r="D66" i="2" s="1"/>
  <c r="D68" i="2" s="1"/>
  <c r="J41" i="2"/>
  <c r="H41" i="2"/>
  <c r="H43" i="2" s="1"/>
  <c r="H59" i="2" s="1"/>
  <c r="H62" i="2" s="1"/>
  <c r="H66" i="2" s="1"/>
  <c r="H68" i="2" s="1"/>
  <c r="L41" i="2"/>
  <c r="G41" i="2"/>
  <c r="G43" i="2" s="1"/>
  <c r="G59" i="2" s="1"/>
  <c r="G62" i="2" s="1"/>
  <c r="G66" i="2" s="1"/>
  <c r="G68" i="2" s="1"/>
  <c r="D4" i="3"/>
  <c r="F4" i="3" s="1"/>
  <c r="C5" i="3" s="1"/>
  <c r="I52" i="2"/>
  <c r="I70" i="2"/>
  <c r="I72" i="2" s="1"/>
  <c r="K32" i="2"/>
  <c r="K35" i="2" s="1"/>
  <c r="K74" i="2" s="1"/>
  <c r="K76" i="2" s="1"/>
  <c r="K30" i="2"/>
  <c r="I40" i="2"/>
  <c r="J37" i="2"/>
  <c r="J39" i="2" s="1"/>
  <c r="J50" i="2"/>
  <c r="J36" i="2"/>
  <c r="M25" i="2"/>
  <c r="L26" i="2"/>
  <c r="L27" i="2" s="1"/>
  <c r="D5" i="3" l="1"/>
  <c r="F5" i="3" s="1"/>
  <c r="C6" i="3" s="1"/>
  <c r="J52" i="2"/>
  <c r="J70" i="2"/>
  <c r="J72" i="2" s="1"/>
  <c r="L30" i="2"/>
  <c r="L32" i="2"/>
  <c r="L35" i="2" s="1"/>
  <c r="L74" i="2" s="1"/>
  <c r="L76" i="2" s="1"/>
  <c r="K37" i="2"/>
  <c r="K39" i="2" s="1"/>
  <c r="K50" i="2"/>
  <c r="K36" i="2"/>
  <c r="J40" i="2"/>
  <c r="J43" i="2"/>
  <c r="J59" i="2" s="1"/>
  <c r="J62" i="2" s="1"/>
  <c r="J66" i="2" s="1"/>
  <c r="J68" i="2" s="1"/>
  <c r="N25" i="2"/>
  <c r="M26" i="2"/>
  <c r="M27" i="2"/>
  <c r="D6" i="3" l="1"/>
  <c r="F6" i="3" s="1"/>
  <c r="C7" i="3" s="1"/>
  <c r="D7" i="3" s="1"/>
  <c r="F7" i="3" s="1"/>
  <c r="C8" i="3" s="1"/>
  <c r="D8" i="3" s="1"/>
  <c r="F8" i="3" s="1"/>
  <c r="C9" i="3" s="1"/>
  <c r="K52" i="2"/>
  <c r="K70" i="2"/>
  <c r="K72" i="2" s="1"/>
  <c r="L37" i="2"/>
  <c r="L50" i="2"/>
  <c r="L39" i="2"/>
  <c r="L36" i="2"/>
  <c r="K40" i="2"/>
  <c r="K43" i="2"/>
  <c r="K59" i="2" s="1"/>
  <c r="K62" i="2" s="1"/>
  <c r="K66" i="2" s="1"/>
  <c r="K68" i="2" s="1"/>
  <c r="M32" i="2"/>
  <c r="M35" i="2" s="1"/>
  <c r="M74" i="2" s="1"/>
  <c r="M76" i="2" s="1"/>
  <c r="M30" i="2"/>
  <c r="N26" i="2"/>
  <c r="N27" i="2" s="1"/>
  <c r="D9" i="3" l="1"/>
  <c r="F9" i="3" s="1"/>
  <c r="C10" i="3" s="1"/>
  <c r="L52" i="2"/>
  <c r="L70" i="2"/>
  <c r="L72" i="2" s="1"/>
  <c r="M37" i="2"/>
  <c r="M39" i="2" s="1"/>
  <c r="M50" i="2"/>
  <c r="M36" i="2"/>
  <c r="N32" i="2"/>
  <c r="N35" i="2" s="1"/>
  <c r="N74" i="2" s="1"/>
  <c r="N76" i="2" s="1"/>
  <c r="N30" i="2"/>
  <c r="L40" i="2"/>
  <c r="L43" i="2"/>
  <c r="L59" i="2" s="1"/>
  <c r="L62" i="2" s="1"/>
  <c r="L66" i="2" s="1"/>
  <c r="L68" i="2" s="1"/>
  <c r="D10" i="3" l="1"/>
  <c r="F10" i="3" s="1"/>
  <c r="C11" i="3" s="1"/>
  <c r="M52" i="2"/>
  <c r="M70" i="2"/>
  <c r="M72" i="2" s="1"/>
  <c r="N36" i="2"/>
  <c r="N37" i="2"/>
  <c r="N50" i="2"/>
  <c r="N39" i="2"/>
  <c r="M40" i="2"/>
  <c r="M43" i="2"/>
  <c r="M59" i="2" s="1"/>
  <c r="M62" i="2" s="1"/>
  <c r="M66" i="2" s="1"/>
  <c r="M68" i="2" s="1"/>
  <c r="D11" i="3" l="1"/>
  <c r="F11" i="3" s="1"/>
  <c r="C12" i="3" s="1"/>
  <c r="N52" i="2"/>
  <c r="C54" i="2" s="1"/>
  <c r="N70" i="2"/>
  <c r="N72" i="2" s="1"/>
  <c r="N40" i="2"/>
  <c r="N43" i="2"/>
  <c r="N59" i="2" s="1"/>
  <c r="N62" i="2" s="1"/>
  <c r="D12" i="3" l="1"/>
  <c r="F12" i="3" s="1"/>
  <c r="C13" i="3" s="1"/>
  <c r="C64" i="2"/>
  <c r="N66" i="2"/>
  <c r="N68" i="2" s="1"/>
  <c r="D13" i="3" l="1"/>
  <c r="F13" i="3" s="1"/>
  <c r="C14" i="3" s="1"/>
  <c r="D14" i="3" l="1"/>
  <c r="F14" i="3" s="1"/>
  <c r="C15" i="3" s="1"/>
  <c r="D15" i="3" l="1"/>
  <c r="F15" i="3"/>
  <c r="C16" i="3" s="1"/>
  <c r="D16" i="3" s="1"/>
  <c r="F16" i="3" s="1"/>
  <c r="C17" i="3" s="1"/>
  <c r="D17" i="3" s="1"/>
  <c r="F17" i="3" s="1"/>
  <c r="C18" i="3" s="1"/>
  <c r="D18" i="3" s="1"/>
  <c r="F18" i="3" s="1"/>
  <c r="C19" i="3" s="1"/>
  <c r="D19" i="3" s="1"/>
  <c r="F19" i="3" s="1"/>
  <c r="C20" i="3" s="1"/>
  <c r="D20" i="3" s="1"/>
  <c r="F20" i="3" s="1"/>
  <c r="C21" i="3" s="1"/>
  <c r="D21" i="3" l="1"/>
  <c r="F21" i="3" s="1"/>
  <c r="C22" i="3" s="1"/>
  <c r="D22" i="3" l="1"/>
  <c r="F22" i="3" s="1"/>
  <c r="C23" i="3" s="1"/>
  <c r="D23" i="3" l="1"/>
  <c r="F23" i="3" s="1"/>
  <c r="C24" i="3" s="1"/>
  <c r="D24" i="3" l="1"/>
  <c r="F24" i="3" s="1"/>
  <c r="C25" i="3" s="1"/>
  <c r="D25" i="3" l="1"/>
  <c r="F25" i="3" s="1"/>
  <c r="C26" i="3" s="1"/>
  <c r="D26" i="3" s="1"/>
  <c r="F26" i="3" s="1"/>
  <c r="C27" i="3" s="1"/>
  <c r="D27" i="3" s="1"/>
  <c r="F27" i="3" s="1"/>
  <c r="C28" i="3" s="1"/>
  <c r="D28" i="3" s="1"/>
  <c r="F28" i="3" s="1"/>
  <c r="C29" i="3" s="1"/>
  <c r="D29" i="3" l="1"/>
  <c r="F29" i="3" s="1"/>
  <c r="C30" i="3" s="1"/>
  <c r="D30" i="3" l="1"/>
  <c r="F30" i="3" s="1"/>
  <c r="C31" i="3" s="1"/>
  <c r="D31" i="3" l="1"/>
  <c r="F31" i="3" s="1"/>
  <c r="C32" i="3" s="1"/>
  <c r="D32" i="3" l="1"/>
  <c r="F32" i="3" s="1"/>
  <c r="C33" i="3" s="1"/>
  <c r="D33" i="3" l="1"/>
  <c r="F33" i="3" s="1"/>
  <c r="C34" i="3" s="1"/>
  <c r="D34" i="3" l="1"/>
  <c r="F34" i="3" s="1"/>
  <c r="C35" i="3" s="1"/>
  <c r="D35" i="3" l="1"/>
  <c r="F35" i="3"/>
  <c r="C36" i="3" s="1"/>
  <c r="D36" i="3" s="1"/>
  <c r="F36" i="3" s="1"/>
  <c r="C37" i="3" s="1"/>
  <c r="D37" i="3" s="1"/>
  <c r="F37" i="3" s="1"/>
  <c r="C38" i="3" s="1"/>
  <c r="D38" i="3" l="1"/>
  <c r="F38" i="3" s="1"/>
  <c r="C39" i="3" s="1"/>
  <c r="D39" i="3" l="1"/>
  <c r="F39" i="3" s="1"/>
  <c r="C40" i="3" s="1"/>
  <c r="D40" i="3" l="1"/>
  <c r="F40" i="3" s="1"/>
  <c r="C41" i="3" s="1"/>
  <c r="D41" i="3" l="1"/>
  <c r="F41" i="3" s="1"/>
  <c r="C42" i="3" s="1"/>
  <c r="D42" i="3" l="1"/>
  <c r="F42" i="3"/>
  <c r="C43" i="3" s="1"/>
  <c r="D43" i="3" l="1"/>
  <c r="F43" i="3" s="1"/>
  <c r="C44" i="3" s="1"/>
  <c r="D44" i="3" l="1"/>
  <c r="F44" i="3" s="1"/>
  <c r="C45" i="3" s="1"/>
  <c r="D45" i="3" l="1"/>
  <c r="F45" i="3" s="1"/>
  <c r="C46" i="3" s="1"/>
  <c r="D46" i="3" l="1"/>
  <c r="F46" i="3" s="1"/>
  <c r="C47" i="3" s="1"/>
  <c r="D47" i="3" l="1"/>
  <c r="F47" i="3" s="1"/>
  <c r="C48" i="3" s="1"/>
  <c r="D48" i="3" l="1"/>
  <c r="F48" i="3" s="1"/>
  <c r="C49" i="3" s="1"/>
  <c r="D49" i="3" l="1"/>
  <c r="F49" i="3" s="1"/>
  <c r="C50" i="3" s="1"/>
  <c r="D50" i="3" l="1"/>
  <c r="F50" i="3" s="1"/>
  <c r="C51" i="3" s="1"/>
  <c r="D51" i="3" l="1"/>
  <c r="F51" i="3" s="1"/>
  <c r="C52" i="3" s="1"/>
  <c r="D52" i="3" l="1"/>
  <c r="F52" i="3" s="1"/>
  <c r="C53" i="3" s="1"/>
  <c r="D53" i="3" l="1"/>
  <c r="F53" i="3" s="1"/>
  <c r="C54" i="3" s="1"/>
  <c r="D54" i="3" l="1"/>
  <c r="F54" i="3" s="1"/>
  <c r="C55" i="3" s="1"/>
  <c r="D55" i="3" l="1"/>
  <c r="F55" i="3" s="1"/>
  <c r="C56" i="3" s="1"/>
  <c r="D56" i="3" l="1"/>
  <c r="F56" i="3" s="1"/>
  <c r="C57" i="3" s="1"/>
  <c r="D57" i="3" l="1"/>
  <c r="F57" i="3" s="1"/>
  <c r="C58" i="3" s="1"/>
  <c r="D58" i="3" l="1"/>
  <c r="F58" i="3" s="1"/>
  <c r="C59" i="3" s="1"/>
  <c r="D59" i="3" l="1"/>
  <c r="F59" i="3" s="1"/>
  <c r="C60" i="3" s="1"/>
  <c r="D60" i="3" l="1"/>
  <c r="F60" i="3" s="1"/>
  <c r="C61" i="3" s="1"/>
  <c r="D61" i="3" l="1"/>
  <c r="F61" i="3" s="1"/>
  <c r="C62" i="3" s="1"/>
  <c r="D62" i="3" l="1"/>
  <c r="F62" i="3" s="1"/>
  <c r="C63" i="3" s="1"/>
  <c r="D63" i="3" l="1"/>
  <c r="F63" i="3" s="1"/>
  <c r="C64" i="3" s="1"/>
  <c r="D64" i="3" l="1"/>
  <c r="F64" i="3" s="1"/>
  <c r="C65" i="3" s="1"/>
  <c r="D65" i="3" l="1"/>
  <c r="F65" i="3" s="1"/>
  <c r="C66" i="3" s="1"/>
  <c r="D66" i="3" l="1"/>
  <c r="F66" i="3" s="1"/>
  <c r="C67" i="3" s="1"/>
  <c r="D67" i="3" l="1"/>
  <c r="F67" i="3" s="1"/>
  <c r="C68" i="3" s="1"/>
  <c r="D68" i="3" l="1"/>
  <c r="F68" i="3" s="1"/>
  <c r="C69" i="3" s="1"/>
  <c r="D69" i="3" l="1"/>
  <c r="F69" i="3" s="1"/>
  <c r="C70" i="3" s="1"/>
  <c r="D70" i="3" l="1"/>
  <c r="F70" i="3" s="1"/>
  <c r="C71" i="3" s="1"/>
  <c r="D71" i="3" l="1"/>
  <c r="F71" i="3" s="1"/>
  <c r="C72" i="3" s="1"/>
  <c r="D72" i="3" l="1"/>
  <c r="F72" i="3" s="1"/>
  <c r="C73" i="3" s="1"/>
  <c r="D73" i="3" l="1"/>
  <c r="F73" i="3" s="1"/>
  <c r="C74" i="3" s="1"/>
  <c r="D74" i="3" l="1"/>
  <c r="F74" i="3" s="1"/>
  <c r="C75" i="3" s="1"/>
  <c r="D75" i="3" l="1"/>
  <c r="F75" i="3" s="1"/>
  <c r="C76" i="3" s="1"/>
  <c r="D76" i="3" l="1"/>
  <c r="F76" i="3" s="1"/>
  <c r="C77" i="3" s="1"/>
  <c r="D77" i="3" l="1"/>
  <c r="F77" i="3" s="1"/>
  <c r="C78" i="3" s="1"/>
  <c r="D78" i="3" l="1"/>
  <c r="F78" i="3" s="1"/>
  <c r="C79" i="3" s="1"/>
  <c r="D79" i="3" l="1"/>
  <c r="F79" i="3" s="1"/>
  <c r="C80" i="3" s="1"/>
  <c r="D80" i="3" l="1"/>
  <c r="F80" i="3" s="1"/>
  <c r="C81" i="3" s="1"/>
  <c r="D81" i="3" l="1"/>
  <c r="F81" i="3" s="1"/>
  <c r="C82" i="3" s="1"/>
  <c r="D82" i="3" l="1"/>
  <c r="F82" i="3" s="1"/>
  <c r="C83" i="3" s="1"/>
  <c r="D83" i="3" l="1"/>
  <c r="F83" i="3" s="1"/>
  <c r="C84" i="3" s="1"/>
  <c r="D84" i="3" l="1"/>
  <c r="F84" i="3"/>
  <c r="C85" i="3" s="1"/>
  <c r="D85" i="3" l="1"/>
  <c r="F85" i="3" s="1"/>
  <c r="C86" i="3" s="1"/>
  <c r="D86" i="3" l="1"/>
  <c r="F86" i="3" s="1"/>
  <c r="C87" i="3" s="1"/>
  <c r="D87" i="3" l="1"/>
  <c r="F87" i="3" s="1"/>
  <c r="C88" i="3" s="1"/>
  <c r="D88" i="3" l="1"/>
  <c r="F88" i="3" s="1"/>
  <c r="C89" i="3" s="1"/>
  <c r="D89" i="3" l="1"/>
  <c r="F89" i="3" s="1"/>
  <c r="C90" i="3" s="1"/>
  <c r="D90" i="3" l="1"/>
  <c r="F90" i="3"/>
  <c r="C91" i="3" s="1"/>
  <c r="D91" i="3" l="1"/>
  <c r="F91" i="3" s="1"/>
  <c r="C92" i="3" s="1"/>
  <c r="D92" i="3" l="1"/>
  <c r="F92" i="3" s="1"/>
  <c r="C93" i="3" s="1"/>
  <c r="D93" i="3" l="1"/>
  <c r="F93" i="3" s="1"/>
  <c r="C94" i="3" s="1"/>
  <c r="D94" i="3" l="1"/>
  <c r="F94" i="3" s="1"/>
  <c r="C95" i="3" s="1"/>
  <c r="D95" i="3" l="1"/>
  <c r="F95" i="3" s="1"/>
  <c r="C96" i="3" s="1"/>
  <c r="D96" i="3" l="1"/>
  <c r="F96" i="3" s="1"/>
  <c r="C97" i="3" s="1"/>
  <c r="D97" i="3" l="1"/>
  <c r="F97" i="3" s="1"/>
  <c r="C98" i="3" s="1"/>
  <c r="D98" i="3" l="1"/>
  <c r="F98" i="3" s="1"/>
  <c r="C99" i="3" s="1"/>
  <c r="D99" i="3" l="1"/>
  <c r="F99" i="3" s="1"/>
  <c r="C100" i="3" s="1"/>
  <c r="D100" i="3" l="1"/>
  <c r="F100" i="3" s="1"/>
  <c r="C101" i="3" s="1"/>
  <c r="D101" i="3" l="1"/>
  <c r="F101" i="3" s="1"/>
  <c r="C102" i="3" s="1"/>
  <c r="D102" i="3" l="1"/>
  <c r="F102" i="3" s="1"/>
  <c r="C103" i="3" s="1"/>
  <c r="D103" i="3" l="1"/>
  <c r="F103" i="3" s="1"/>
  <c r="C104" i="3" s="1"/>
  <c r="D104" i="3" l="1"/>
  <c r="F104" i="3" s="1"/>
  <c r="C105" i="3" s="1"/>
  <c r="D105" i="3" l="1"/>
  <c r="F105" i="3" s="1"/>
  <c r="C106" i="3" s="1"/>
  <c r="D106" i="3" l="1"/>
  <c r="F106" i="3" s="1"/>
  <c r="C107" i="3" s="1"/>
  <c r="D107" i="3" l="1"/>
  <c r="F107" i="3" s="1"/>
  <c r="C108" i="3" s="1"/>
  <c r="D108" i="3" l="1"/>
  <c r="F108" i="3" s="1"/>
  <c r="C109" i="3" s="1"/>
  <c r="D109" i="3" l="1"/>
  <c r="F109" i="3" s="1"/>
  <c r="C110" i="3" s="1"/>
  <c r="D110" i="3" l="1"/>
  <c r="F110" i="3" s="1"/>
  <c r="C111" i="3" s="1"/>
  <c r="D111" i="3" l="1"/>
  <c r="F111" i="3" s="1"/>
  <c r="C112" i="3" s="1"/>
  <c r="D112" i="3" l="1"/>
  <c r="F112" i="3"/>
  <c r="C113" i="3" s="1"/>
  <c r="D113" i="3" l="1"/>
  <c r="F113" i="3" s="1"/>
  <c r="C114" i="3" s="1"/>
  <c r="D114" i="3" l="1"/>
  <c r="F114" i="3" s="1"/>
  <c r="C115" i="3" s="1"/>
  <c r="D115" i="3" l="1"/>
  <c r="F115" i="3" s="1"/>
  <c r="C116" i="3" s="1"/>
  <c r="D116" i="3" l="1"/>
  <c r="F116" i="3" s="1"/>
  <c r="C117" i="3" s="1"/>
  <c r="D117" i="3" l="1"/>
  <c r="F117" i="3" s="1"/>
  <c r="C118" i="3" s="1"/>
  <c r="D118" i="3" l="1"/>
  <c r="F118" i="3" s="1"/>
  <c r="C119" i="3" s="1"/>
  <c r="D119" i="3" l="1"/>
  <c r="F119" i="3" s="1"/>
  <c r="C120" i="3" s="1"/>
  <c r="D120" i="3" l="1"/>
  <c r="F120" i="3" s="1"/>
  <c r="C121" i="3" s="1"/>
  <c r="D121" i="3" l="1"/>
  <c r="F121" i="3"/>
  <c r="C122" i="3" s="1"/>
  <c r="D122" i="3" l="1"/>
  <c r="F122" i="3" s="1"/>
  <c r="C123" i="3" s="1"/>
  <c r="D123" i="3" l="1"/>
  <c r="F123" i="3" s="1"/>
  <c r="C124" i="3" s="1"/>
  <c r="D124" i="3" l="1"/>
  <c r="F124" i="3" s="1"/>
  <c r="C125" i="3" s="1"/>
  <c r="D125" i="3" l="1"/>
  <c r="F125" i="3" s="1"/>
  <c r="C126" i="3" s="1"/>
  <c r="D126" i="3" l="1"/>
  <c r="F126" i="3" s="1"/>
  <c r="C127" i="3" s="1"/>
  <c r="D127" i="3" l="1"/>
  <c r="F127" i="3" s="1"/>
  <c r="C128" i="3" s="1"/>
  <c r="D128" i="3" l="1"/>
  <c r="F128" i="3" s="1"/>
  <c r="C129" i="3" s="1"/>
  <c r="D129" i="3" l="1"/>
  <c r="F129" i="3" s="1"/>
  <c r="C130" i="3" s="1"/>
  <c r="D130" i="3" l="1"/>
  <c r="F130" i="3"/>
  <c r="C131" i="3" s="1"/>
  <c r="D131" i="3" l="1"/>
  <c r="F131" i="3" s="1"/>
  <c r="C132" i="3" s="1"/>
  <c r="D132" i="3" l="1"/>
  <c r="F132" i="3" s="1"/>
  <c r="C133" i="3" s="1"/>
  <c r="D133" i="3" l="1"/>
  <c r="F133" i="3" s="1"/>
  <c r="C134" i="3" s="1"/>
  <c r="D134" i="3" l="1"/>
  <c r="F134" i="3" s="1"/>
  <c r="C135" i="3" s="1"/>
  <c r="D135" i="3" l="1"/>
  <c r="F135" i="3" s="1"/>
  <c r="C136" i="3" s="1"/>
  <c r="D136" i="3" l="1"/>
  <c r="F136" i="3" s="1"/>
  <c r="C137" i="3" s="1"/>
  <c r="D137" i="3" l="1"/>
  <c r="F137" i="3" s="1"/>
  <c r="C138" i="3" s="1"/>
  <c r="D138" i="3" l="1"/>
  <c r="F138" i="3" s="1"/>
  <c r="C139" i="3" s="1"/>
  <c r="D139" i="3" l="1"/>
  <c r="F139" i="3" s="1"/>
  <c r="C140" i="3" s="1"/>
  <c r="D140" i="3" l="1"/>
  <c r="F140" i="3" s="1"/>
  <c r="C141" i="3" s="1"/>
  <c r="D141" i="3" l="1"/>
  <c r="F141" i="3" s="1"/>
  <c r="C142" i="3" s="1"/>
  <c r="D142" i="3" l="1"/>
  <c r="F142" i="3" s="1"/>
  <c r="C143" i="3" s="1"/>
  <c r="D143" i="3" l="1"/>
  <c r="F143" i="3" s="1"/>
  <c r="C144" i="3" s="1"/>
  <c r="D144" i="3" l="1"/>
  <c r="F144" i="3" s="1"/>
  <c r="C145" i="3" s="1"/>
  <c r="D145" i="3" l="1"/>
  <c r="F145" i="3" s="1"/>
  <c r="C146" i="3" s="1"/>
  <c r="D146" i="3" l="1"/>
  <c r="F146" i="3" s="1"/>
  <c r="C147" i="3" s="1"/>
  <c r="D147" i="3" l="1"/>
  <c r="F147" i="3" s="1"/>
  <c r="C148" i="3" s="1"/>
  <c r="D148" i="3" l="1"/>
  <c r="F148" i="3" s="1"/>
  <c r="C149" i="3" s="1"/>
  <c r="D149" i="3" l="1"/>
  <c r="F149" i="3" s="1"/>
  <c r="C150" i="3" s="1"/>
  <c r="D150" i="3" l="1"/>
  <c r="F150" i="3" s="1"/>
  <c r="C151" i="3" s="1"/>
  <c r="D151" i="3" l="1"/>
  <c r="F151" i="3" s="1"/>
  <c r="C152" i="3" s="1"/>
  <c r="D152" i="3" l="1"/>
  <c r="F152" i="3" s="1"/>
  <c r="C153" i="3" s="1"/>
  <c r="D153" i="3" l="1"/>
  <c r="F153" i="3" s="1"/>
  <c r="C154" i="3" s="1"/>
  <c r="D154" i="3" l="1"/>
  <c r="F154" i="3" s="1"/>
  <c r="C155" i="3" s="1"/>
  <c r="D155" i="3" l="1"/>
  <c r="F155" i="3"/>
  <c r="C156" i="3" s="1"/>
  <c r="D156" i="3" l="1"/>
  <c r="F156" i="3" s="1"/>
  <c r="C157" i="3" s="1"/>
  <c r="D157" i="3" l="1"/>
  <c r="F157" i="3" s="1"/>
  <c r="C158" i="3" s="1"/>
  <c r="D158" i="3" l="1"/>
  <c r="F158" i="3" s="1"/>
  <c r="C159" i="3" s="1"/>
  <c r="D159" i="3" l="1"/>
  <c r="F159" i="3" s="1"/>
  <c r="C160" i="3" s="1"/>
  <c r="D160" i="3" l="1"/>
  <c r="F160" i="3" s="1"/>
  <c r="C161" i="3" s="1"/>
  <c r="D161" i="3" l="1"/>
  <c r="F161" i="3" s="1"/>
  <c r="C162" i="3" s="1"/>
  <c r="D162" i="3" l="1"/>
  <c r="F162" i="3" s="1"/>
  <c r="C163" i="3" s="1"/>
  <c r="D163" i="3" l="1"/>
  <c r="F163" i="3" s="1"/>
  <c r="C164" i="3" s="1"/>
  <c r="D164" i="3" l="1"/>
  <c r="F164" i="3" s="1"/>
  <c r="C165" i="3" s="1"/>
  <c r="D165" i="3" l="1"/>
  <c r="F165" i="3" s="1"/>
  <c r="C166" i="3" s="1"/>
  <c r="D166" i="3" l="1"/>
  <c r="F166" i="3" s="1"/>
  <c r="C167" i="3" s="1"/>
  <c r="D167" i="3" l="1"/>
  <c r="F167" i="3" s="1"/>
  <c r="C168" i="3" s="1"/>
  <c r="D168" i="3" l="1"/>
  <c r="F168" i="3" s="1"/>
  <c r="C169" i="3" s="1"/>
  <c r="D169" i="3" l="1"/>
  <c r="F169" i="3"/>
  <c r="C170" i="3" s="1"/>
  <c r="D170" i="3" l="1"/>
  <c r="F170" i="3" s="1"/>
  <c r="C171" i="3" s="1"/>
  <c r="D171" i="3" l="1"/>
  <c r="F171" i="3"/>
  <c r="C172" i="3" s="1"/>
  <c r="D172" i="3" l="1"/>
  <c r="F172" i="3" s="1"/>
  <c r="C173" i="3" s="1"/>
  <c r="D173" i="3" l="1"/>
  <c r="F173" i="3" s="1"/>
  <c r="C174" i="3" s="1"/>
  <c r="D174" i="3" l="1"/>
  <c r="F174" i="3" s="1"/>
  <c r="C175" i="3" s="1"/>
  <c r="D175" i="3" l="1"/>
  <c r="F175" i="3" s="1"/>
  <c r="C176" i="3" s="1"/>
  <c r="D176" i="3" l="1"/>
  <c r="F176" i="3" s="1"/>
  <c r="C177" i="3" s="1"/>
  <c r="D177" i="3" l="1"/>
  <c r="F177" i="3" s="1"/>
  <c r="C178" i="3" s="1"/>
  <c r="D178" i="3" l="1"/>
  <c r="F178" i="3" s="1"/>
  <c r="C179" i="3" s="1"/>
  <c r="D179" i="3" l="1"/>
  <c r="F179" i="3" s="1"/>
  <c r="C180" i="3" s="1"/>
  <c r="D180" i="3" l="1"/>
  <c r="F180" i="3" s="1"/>
  <c r="C181" i="3" s="1"/>
  <c r="D181" i="3" l="1"/>
  <c r="F181" i="3" s="1"/>
  <c r="C182" i="3" s="1"/>
  <c r="D182" i="3" l="1"/>
  <c r="F182" i="3" s="1"/>
  <c r="C183" i="3" s="1"/>
  <c r="D183" i="3" l="1"/>
  <c r="F183" i="3"/>
  <c r="C184" i="3" s="1"/>
  <c r="D184" i="3" l="1"/>
  <c r="F184" i="3" s="1"/>
  <c r="C185" i="3" s="1"/>
  <c r="D185" i="3" l="1"/>
  <c r="F185" i="3" s="1"/>
  <c r="C186" i="3" s="1"/>
  <c r="D186" i="3" l="1"/>
  <c r="F186" i="3" s="1"/>
  <c r="C187" i="3" s="1"/>
  <c r="D187" i="3" l="1"/>
  <c r="F187" i="3" s="1"/>
  <c r="C188" i="3" s="1"/>
  <c r="D188" i="3" l="1"/>
  <c r="F188" i="3" s="1"/>
  <c r="C189" i="3" s="1"/>
  <c r="D189" i="3" l="1"/>
  <c r="F189" i="3" s="1"/>
  <c r="C190" i="3" s="1"/>
  <c r="D190" i="3" l="1"/>
  <c r="F190" i="3" s="1"/>
  <c r="C191" i="3" s="1"/>
  <c r="D191" i="3" l="1"/>
  <c r="F191" i="3" s="1"/>
  <c r="C192" i="3" s="1"/>
  <c r="D192" i="3" l="1"/>
  <c r="F192" i="3" s="1"/>
  <c r="C193" i="3" s="1"/>
  <c r="D193" i="3" l="1"/>
  <c r="F193" i="3" s="1"/>
  <c r="C194" i="3" s="1"/>
  <c r="D194" i="3" l="1"/>
  <c r="F194" i="3" s="1"/>
  <c r="C195" i="3" s="1"/>
  <c r="D195" i="3" l="1"/>
  <c r="F195" i="3" s="1"/>
  <c r="C196" i="3" s="1"/>
  <c r="D196" i="3" l="1"/>
  <c r="F196" i="3" s="1"/>
  <c r="C197" i="3" s="1"/>
  <c r="D197" i="3" l="1"/>
  <c r="F197" i="3" s="1"/>
  <c r="C198" i="3" s="1"/>
  <c r="D198" i="3" l="1"/>
  <c r="F198" i="3" s="1"/>
  <c r="C199" i="3" s="1"/>
  <c r="D199" i="3" l="1"/>
  <c r="F199" i="3" s="1"/>
  <c r="C200" i="3" s="1"/>
  <c r="D200" i="3" l="1"/>
  <c r="F200" i="3" s="1"/>
  <c r="C201" i="3" s="1"/>
  <c r="D201" i="3" l="1"/>
  <c r="F201" i="3" s="1"/>
  <c r="C202" i="3" s="1"/>
  <c r="D202" i="3" l="1"/>
  <c r="F202" i="3" s="1"/>
  <c r="C203" i="3" s="1"/>
  <c r="D203" i="3" l="1"/>
  <c r="F203" i="3" s="1"/>
  <c r="C204" i="3" s="1"/>
  <c r="D204" i="3" l="1"/>
  <c r="F204" i="3" s="1"/>
  <c r="C205" i="3" s="1"/>
  <c r="D205" i="3" l="1"/>
  <c r="F205" i="3" s="1"/>
  <c r="C206" i="3" s="1"/>
  <c r="D206" i="3" l="1"/>
  <c r="F206" i="3" s="1"/>
  <c r="C207" i="3" s="1"/>
  <c r="D207" i="3" l="1"/>
  <c r="F207" i="3" s="1"/>
  <c r="C208" i="3" s="1"/>
  <c r="D208" i="3" l="1"/>
  <c r="F208" i="3" s="1"/>
  <c r="C209" i="3" s="1"/>
  <c r="D209" i="3" l="1"/>
  <c r="F209" i="3" s="1"/>
  <c r="C210" i="3" s="1"/>
  <c r="D210" i="3" l="1"/>
  <c r="F210" i="3" s="1"/>
  <c r="C211" i="3" s="1"/>
  <c r="D211" i="3" l="1"/>
  <c r="F211" i="3" s="1"/>
  <c r="C212" i="3" s="1"/>
  <c r="D212" i="3" l="1"/>
  <c r="F212" i="3" s="1"/>
  <c r="C213" i="3" s="1"/>
  <c r="D213" i="3" l="1"/>
  <c r="F213" i="3" s="1"/>
  <c r="C214" i="3" s="1"/>
  <c r="D214" i="3" l="1"/>
  <c r="F214" i="3" s="1"/>
  <c r="C215" i="3" s="1"/>
  <c r="D215" i="3" l="1"/>
  <c r="F215" i="3"/>
  <c r="C216" i="3" s="1"/>
  <c r="D216" i="3" l="1"/>
  <c r="F216" i="3" s="1"/>
  <c r="C217" i="3" s="1"/>
  <c r="D217" i="3" l="1"/>
  <c r="F217" i="3" s="1"/>
  <c r="C218" i="3" s="1"/>
  <c r="D218" i="3" l="1"/>
  <c r="F218" i="3" s="1"/>
  <c r="C219" i="3" s="1"/>
  <c r="D219" i="3" l="1"/>
  <c r="F219" i="3"/>
  <c r="C220" i="3" s="1"/>
  <c r="D220" i="3" l="1"/>
  <c r="F220" i="3" s="1"/>
  <c r="C221" i="3" s="1"/>
  <c r="D221" i="3" l="1"/>
  <c r="F221" i="3" s="1"/>
  <c r="C222" i="3" s="1"/>
  <c r="D222" i="3" l="1"/>
  <c r="F222" i="3" s="1"/>
  <c r="C223" i="3" s="1"/>
  <c r="D223" i="3" l="1"/>
  <c r="F223" i="3" s="1"/>
  <c r="C224" i="3" s="1"/>
  <c r="D224" i="3" l="1"/>
  <c r="F224" i="3" s="1"/>
  <c r="C225" i="3" s="1"/>
  <c r="D225" i="3" l="1"/>
  <c r="F225" i="3" s="1"/>
  <c r="C226" i="3" s="1"/>
  <c r="D226" i="3" l="1"/>
  <c r="F226" i="3" s="1"/>
  <c r="C227" i="3" s="1"/>
  <c r="D227" i="3" l="1"/>
  <c r="F227" i="3" s="1"/>
  <c r="C228" i="3" s="1"/>
  <c r="D228" i="3" l="1"/>
  <c r="F228" i="3" s="1"/>
  <c r="C229" i="3" s="1"/>
  <c r="D229" i="3" l="1"/>
  <c r="F229" i="3" s="1"/>
  <c r="C230" i="3" s="1"/>
  <c r="D230" i="3" l="1"/>
  <c r="F230" i="3" s="1"/>
  <c r="C231" i="3" s="1"/>
  <c r="D231" i="3" l="1"/>
  <c r="F231" i="3" s="1"/>
  <c r="C232" i="3" s="1"/>
  <c r="D232" i="3" l="1"/>
  <c r="F232" i="3" s="1"/>
  <c r="C233" i="3" s="1"/>
  <c r="D233" i="3" l="1"/>
  <c r="F233" i="3" s="1"/>
  <c r="C234" i="3" s="1"/>
  <c r="D234" i="3" l="1"/>
  <c r="F234" i="3" s="1"/>
  <c r="C235" i="3" s="1"/>
  <c r="D235" i="3" l="1"/>
  <c r="F235" i="3"/>
  <c r="C236" i="3" s="1"/>
  <c r="D236" i="3" l="1"/>
  <c r="F236" i="3" s="1"/>
  <c r="C237" i="3" s="1"/>
  <c r="D237" i="3" l="1"/>
  <c r="F237" i="3" s="1"/>
  <c r="C238" i="3" s="1"/>
  <c r="D238" i="3" l="1"/>
  <c r="F238" i="3" s="1"/>
  <c r="C239" i="3" s="1"/>
  <c r="D239" i="3" l="1"/>
  <c r="F239" i="3" s="1"/>
  <c r="C240" i="3" s="1"/>
  <c r="D240" i="3" l="1"/>
  <c r="F240" i="3" s="1"/>
  <c r="C241" i="3" s="1"/>
  <c r="D241" i="3" l="1"/>
  <c r="F241" i="3" s="1"/>
  <c r="C242" i="3" s="1"/>
  <c r="D242" i="3" l="1"/>
  <c r="F242" i="3" s="1"/>
  <c r="C243" i="3" s="1"/>
  <c r="D243" i="3" l="1"/>
  <c r="F243" i="3" s="1"/>
  <c r="C244" i="3" s="1"/>
  <c r="D244" i="3" l="1"/>
  <c r="F244" i="3" s="1"/>
  <c r="C245" i="3" s="1"/>
  <c r="D245" i="3" l="1"/>
  <c r="F245" i="3" s="1"/>
  <c r="C246" i="3" s="1"/>
  <c r="D246" i="3" l="1"/>
  <c r="F246" i="3" s="1"/>
  <c r="C247" i="3" s="1"/>
  <c r="D247" i="3" l="1"/>
  <c r="F247" i="3" s="1"/>
  <c r="C248" i="3" s="1"/>
  <c r="D248" i="3" l="1"/>
  <c r="F248" i="3" s="1"/>
  <c r="C249" i="3" s="1"/>
  <c r="D249" i="3" l="1"/>
  <c r="F249" i="3" s="1"/>
  <c r="C250" i="3" s="1"/>
  <c r="D250" i="3" l="1"/>
  <c r="F250" i="3" s="1"/>
  <c r="C251" i="3" s="1"/>
  <c r="D251" i="3" l="1"/>
  <c r="F251" i="3" s="1"/>
  <c r="C252" i="3" s="1"/>
  <c r="D252" i="3" l="1"/>
  <c r="F252" i="3" s="1"/>
  <c r="C253" i="3" s="1"/>
  <c r="D253" i="3" l="1"/>
  <c r="F253" i="3" s="1"/>
  <c r="C254" i="3" s="1"/>
  <c r="D254" i="3" l="1"/>
  <c r="F254" i="3" s="1"/>
  <c r="C255" i="3" s="1"/>
  <c r="D255" i="3" l="1"/>
  <c r="F255" i="3" s="1"/>
  <c r="C256" i="3" s="1"/>
  <c r="D256" i="3" l="1"/>
  <c r="F256" i="3" s="1"/>
  <c r="C257" i="3" s="1"/>
  <c r="D257" i="3" l="1"/>
  <c r="F257" i="3" s="1"/>
  <c r="C258" i="3" s="1"/>
  <c r="D258" i="3" l="1"/>
  <c r="F258" i="3" s="1"/>
  <c r="C259" i="3" s="1"/>
  <c r="D259" i="3" l="1"/>
  <c r="F259" i="3" s="1"/>
  <c r="C260" i="3" s="1"/>
  <c r="D260" i="3" l="1"/>
  <c r="F260" i="3" s="1"/>
  <c r="C261" i="3" s="1"/>
  <c r="D261" i="3" l="1"/>
  <c r="F261" i="3" s="1"/>
  <c r="C262" i="3" s="1"/>
  <c r="D262" i="3" l="1"/>
  <c r="F262" i="3" s="1"/>
  <c r="C263" i="3" s="1"/>
  <c r="D263" i="3" l="1"/>
  <c r="F263" i="3" s="1"/>
  <c r="C264" i="3" s="1"/>
  <c r="D264" i="3" l="1"/>
  <c r="F264" i="3" s="1"/>
  <c r="C265" i="3" s="1"/>
  <c r="D265" i="3" l="1"/>
  <c r="F265" i="3" s="1"/>
  <c r="C266" i="3" s="1"/>
  <c r="D266" i="3" l="1"/>
  <c r="F266" i="3" s="1"/>
  <c r="C267" i="3" s="1"/>
  <c r="D267" i="3" l="1"/>
  <c r="F267" i="3" s="1"/>
  <c r="C268" i="3" s="1"/>
  <c r="D268" i="3" l="1"/>
  <c r="F268" i="3" s="1"/>
  <c r="C269" i="3" s="1"/>
  <c r="D269" i="3" l="1"/>
  <c r="F269" i="3" s="1"/>
  <c r="C270" i="3" s="1"/>
  <c r="D270" i="3" l="1"/>
  <c r="F270" i="3" s="1"/>
  <c r="C271" i="3" s="1"/>
  <c r="D271" i="3" l="1"/>
  <c r="F271" i="3" s="1"/>
  <c r="C272" i="3" s="1"/>
  <c r="D272" i="3" l="1"/>
  <c r="F272" i="3" s="1"/>
  <c r="C273" i="3" s="1"/>
  <c r="D273" i="3" l="1"/>
  <c r="F273" i="3" s="1"/>
  <c r="C274" i="3" s="1"/>
  <c r="D274" i="3" l="1"/>
  <c r="F274" i="3" s="1"/>
  <c r="C275" i="3" s="1"/>
  <c r="D275" i="3" l="1"/>
  <c r="F275" i="3" s="1"/>
  <c r="C276" i="3" s="1"/>
  <c r="D276" i="3" l="1"/>
  <c r="F276" i="3" s="1"/>
  <c r="C277" i="3" s="1"/>
  <c r="D277" i="3" l="1"/>
  <c r="F277" i="3" s="1"/>
  <c r="C278" i="3" s="1"/>
  <c r="D278" i="3" l="1"/>
  <c r="F278" i="3" s="1"/>
  <c r="C279" i="3" s="1"/>
  <c r="D279" i="3" l="1"/>
  <c r="F279" i="3" s="1"/>
  <c r="C280" i="3" s="1"/>
  <c r="D280" i="3" l="1"/>
  <c r="F280" i="3" s="1"/>
  <c r="C281" i="3" s="1"/>
  <c r="D281" i="3" l="1"/>
  <c r="F281" i="3" s="1"/>
  <c r="C282" i="3" s="1"/>
  <c r="D282" i="3" l="1"/>
  <c r="F282" i="3" s="1"/>
  <c r="C283" i="3" s="1"/>
  <c r="D283" i="3" l="1"/>
  <c r="F283" i="3" s="1"/>
  <c r="C284" i="3" s="1"/>
  <c r="D284" i="3" l="1"/>
  <c r="F284" i="3" s="1"/>
  <c r="C285" i="3" s="1"/>
  <c r="D285" i="3" l="1"/>
  <c r="F285" i="3" s="1"/>
  <c r="C286" i="3" s="1"/>
  <c r="D286" i="3" l="1"/>
  <c r="F286" i="3" s="1"/>
  <c r="C287" i="3" s="1"/>
  <c r="D287" i="3" l="1"/>
  <c r="F287" i="3" s="1"/>
  <c r="C288" i="3" s="1"/>
  <c r="D288" i="3" l="1"/>
  <c r="F288" i="3" s="1"/>
  <c r="C289" i="3" s="1"/>
  <c r="D289" i="3" l="1"/>
  <c r="F289" i="3" s="1"/>
  <c r="C290" i="3" s="1"/>
  <c r="D290" i="3" l="1"/>
  <c r="F290" i="3" s="1"/>
  <c r="C291" i="3" s="1"/>
  <c r="D291" i="3" l="1"/>
  <c r="F291" i="3" s="1"/>
  <c r="C292" i="3" s="1"/>
  <c r="D292" i="3" l="1"/>
  <c r="F292" i="3" s="1"/>
  <c r="C293" i="3" s="1"/>
  <c r="D293" i="3" l="1"/>
  <c r="F293" i="3" s="1"/>
  <c r="C294" i="3" s="1"/>
  <c r="D294" i="3" l="1"/>
  <c r="F294" i="3" s="1"/>
  <c r="C295" i="3" s="1"/>
  <c r="D295" i="3" l="1"/>
  <c r="F295" i="3"/>
  <c r="C296" i="3" s="1"/>
  <c r="D296" i="3" l="1"/>
  <c r="F296" i="3" s="1"/>
  <c r="C297" i="3" s="1"/>
  <c r="D297" i="3" l="1"/>
  <c r="F297" i="3" s="1"/>
  <c r="C298" i="3" s="1"/>
  <c r="D298" i="3" l="1"/>
  <c r="F298" i="3" s="1"/>
  <c r="C299" i="3" s="1"/>
  <c r="D299" i="3" l="1"/>
  <c r="F299" i="3" s="1"/>
  <c r="C300" i="3" s="1"/>
  <c r="D300" i="3" l="1"/>
  <c r="F300" i="3" s="1"/>
  <c r="C301" i="3" s="1"/>
  <c r="D301" i="3" l="1"/>
  <c r="F301" i="3" s="1"/>
  <c r="C302" i="3" s="1"/>
  <c r="D302" i="3" l="1"/>
  <c r="F302" i="3" s="1"/>
  <c r="C303" i="3" s="1"/>
  <c r="D303" i="3" l="1"/>
  <c r="F303" i="3" s="1"/>
  <c r="C304" i="3" s="1"/>
  <c r="D304" i="3" l="1"/>
  <c r="F304" i="3" s="1"/>
  <c r="C305" i="3" s="1"/>
  <c r="D305" i="3" l="1"/>
  <c r="F305" i="3" s="1"/>
  <c r="C306" i="3" s="1"/>
  <c r="D306" i="3" l="1"/>
  <c r="F306" i="3" s="1"/>
  <c r="C307" i="3" s="1"/>
  <c r="D307" i="3" l="1"/>
  <c r="F307" i="3" s="1"/>
  <c r="C308" i="3" s="1"/>
  <c r="D308" i="3" l="1"/>
  <c r="F308" i="3" s="1"/>
  <c r="C309" i="3" s="1"/>
  <c r="D309" i="3" l="1"/>
  <c r="F309" i="3"/>
  <c r="C310" i="3" s="1"/>
  <c r="D310" i="3" l="1"/>
  <c r="F310" i="3" s="1"/>
  <c r="C311" i="3" s="1"/>
  <c r="D311" i="3" l="1"/>
  <c r="F311" i="3" s="1"/>
  <c r="C312" i="3" s="1"/>
  <c r="D312" i="3" l="1"/>
  <c r="F312" i="3"/>
  <c r="C313" i="3" s="1"/>
  <c r="D313" i="3" l="1"/>
  <c r="F313" i="3" s="1"/>
  <c r="C314" i="3" s="1"/>
  <c r="D314" i="3" l="1"/>
  <c r="F314" i="3" s="1"/>
  <c r="C315" i="3" s="1"/>
  <c r="D315" i="3" l="1"/>
  <c r="F315" i="3" s="1"/>
  <c r="C316" i="3" s="1"/>
  <c r="D316" i="3" l="1"/>
  <c r="F316" i="3" s="1"/>
  <c r="C317" i="3" s="1"/>
  <c r="D317" i="3" l="1"/>
  <c r="F317" i="3" s="1"/>
  <c r="C318" i="3" s="1"/>
  <c r="D318" i="3" l="1"/>
  <c r="F318" i="3" s="1"/>
  <c r="C319" i="3" s="1"/>
  <c r="D319" i="3" l="1"/>
  <c r="F319" i="3" s="1"/>
  <c r="C320" i="3" s="1"/>
  <c r="D320" i="3" l="1"/>
  <c r="F320" i="3" s="1"/>
  <c r="C321" i="3" s="1"/>
  <c r="D321" i="3" l="1"/>
  <c r="F321" i="3" s="1"/>
  <c r="C322" i="3" s="1"/>
  <c r="D322" i="3" l="1"/>
  <c r="F322" i="3" s="1"/>
  <c r="C323" i="3" s="1"/>
  <c r="D323" i="3" l="1"/>
  <c r="F323" i="3" s="1"/>
  <c r="C324" i="3" s="1"/>
  <c r="D324" i="3" l="1"/>
  <c r="F324" i="3" s="1"/>
  <c r="C325" i="3" s="1"/>
  <c r="D325" i="3" l="1"/>
  <c r="F325" i="3" s="1"/>
  <c r="C326" i="3" s="1"/>
  <c r="D326" i="3" l="1"/>
  <c r="F326" i="3" s="1"/>
  <c r="C327" i="3" s="1"/>
  <c r="D327" i="3" l="1"/>
  <c r="F327" i="3" s="1"/>
  <c r="C328" i="3" s="1"/>
  <c r="D328" i="3" l="1"/>
  <c r="F328" i="3" s="1"/>
  <c r="C329" i="3" s="1"/>
  <c r="D329" i="3" l="1"/>
  <c r="F329" i="3" s="1"/>
  <c r="C330" i="3" s="1"/>
  <c r="D330" i="3" l="1"/>
  <c r="F330" i="3" s="1"/>
  <c r="C331" i="3" s="1"/>
  <c r="D331" i="3" l="1"/>
  <c r="F331" i="3" s="1"/>
  <c r="C332" i="3" s="1"/>
  <c r="D332" i="3" l="1"/>
  <c r="F332" i="3" s="1"/>
  <c r="C333" i="3" s="1"/>
  <c r="D333" i="3" l="1"/>
  <c r="F333" i="3"/>
  <c r="C334" i="3" s="1"/>
  <c r="D334" i="3" l="1"/>
  <c r="F334" i="3" s="1"/>
  <c r="C335" i="3" s="1"/>
  <c r="D335" i="3" l="1"/>
  <c r="F335" i="3"/>
  <c r="C336" i="3" s="1"/>
  <c r="D336" i="3" l="1"/>
  <c r="F336" i="3" s="1"/>
  <c r="C337" i="3" s="1"/>
  <c r="D337" i="3" l="1"/>
  <c r="F337" i="3" s="1"/>
  <c r="C338" i="3" s="1"/>
  <c r="D338" i="3" l="1"/>
  <c r="F338" i="3" s="1"/>
  <c r="C339" i="3" s="1"/>
  <c r="D339" i="3" l="1"/>
  <c r="F339" i="3" s="1"/>
  <c r="C340" i="3" s="1"/>
  <c r="D340" i="3" l="1"/>
  <c r="F340" i="3" s="1"/>
  <c r="C341" i="3" s="1"/>
  <c r="D341" i="3" l="1"/>
  <c r="F341" i="3"/>
  <c r="C342" i="3" s="1"/>
  <c r="D342" i="3" l="1"/>
  <c r="F342" i="3" s="1"/>
  <c r="C343" i="3" s="1"/>
  <c r="D343" i="3" l="1"/>
  <c r="F343" i="3"/>
  <c r="C344" i="3" s="1"/>
  <c r="D344" i="3" l="1"/>
  <c r="F344" i="3"/>
  <c r="C345" i="3" s="1"/>
  <c r="D345" i="3" l="1"/>
  <c r="F345" i="3" s="1"/>
  <c r="C346" i="3" s="1"/>
  <c r="D346" i="3" l="1"/>
  <c r="F346" i="3" s="1"/>
  <c r="C347" i="3" s="1"/>
  <c r="D347" i="3" l="1"/>
  <c r="F347" i="3" s="1"/>
  <c r="C348" i="3" s="1"/>
  <c r="D348" i="3" l="1"/>
  <c r="F348" i="3" s="1"/>
  <c r="C349" i="3" s="1"/>
  <c r="D349" i="3" l="1"/>
  <c r="F349" i="3" s="1"/>
  <c r="C350" i="3" s="1"/>
  <c r="D350" i="3" l="1"/>
  <c r="F350" i="3" s="1"/>
  <c r="C351" i="3" s="1"/>
  <c r="D351" i="3" l="1"/>
  <c r="F351" i="3" s="1"/>
  <c r="C352" i="3" s="1"/>
  <c r="D352" i="3" l="1"/>
  <c r="F352" i="3" s="1"/>
  <c r="C353" i="3" s="1"/>
  <c r="D353" i="3" l="1"/>
  <c r="F353" i="3" s="1"/>
  <c r="C354" i="3" s="1"/>
  <c r="D354" i="3" l="1"/>
  <c r="F354" i="3" s="1"/>
  <c r="C355" i="3" s="1"/>
  <c r="D355" i="3" l="1"/>
  <c r="F355" i="3" s="1"/>
  <c r="C356" i="3" s="1"/>
  <c r="D356" i="3" l="1"/>
  <c r="F356" i="3" s="1"/>
  <c r="C357" i="3" s="1"/>
  <c r="D357" i="3" l="1"/>
  <c r="F357" i="3" s="1"/>
  <c r="C358" i="3" s="1"/>
  <c r="D358" i="3" l="1"/>
  <c r="F358" i="3" s="1"/>
  <c r="C359" i="3" s="1"/>
  <c r="D359" i="3" l="1"/>
  <c r="F359" i="3" s="1"/>
  <c r="C360" i="3" s="1"/>
  <c r="D360" i="3" l="1"/>
  <c r="F360" i="3"/>
  <c r="C361" i="3" s="1"/>
  <c r="D361" i="3" l="1"/>
  <c r="F361" i="3" s="1"/>
  <c r="C362" i="3" s="1"/>
  <c r="D362" i="3" l="1"/>
  <c r="F362" i="3" s="1"/>
</calcChain>
</file>

<file path=xl/sharedStrings.xml><?xml version="1.0" encoding="utf-8"?>
<sst xmlns="http://schemas.openxmlformats.org/spreadsheetml/2006/main" count="206" uniqueCount="165">
  <si>
    <t>Cost of Acquistions, Demolition, Build, &amp; Loans</t>
  </si>
  <si>
    <t>Inputs</t>
  </si>
  <si>
    <t>Acquistion Date</t>
  </si>
  <si>
    <t>Total Costs:</t>
  </si>
  <si>
    <t>Units</t>
  </si>
  <si>
    <t>Maintenance (%)</t>
  </si>
  <si>
    <t>Vacancy Rate</t>
  </si>
  <si>
    <t>Resturant Building sqft</t>
  </si>
  <si>
    <t>Amount Invested (%):</t>
  </si>
  <si>
    <t>Occupant/Unit</t>
  </si>
  <si>
    <t>Insurance (Yearly)</t>
  </si>
  <si>
    <t>Appreciation Value</t>
  </si>
  <si>
    <t>Pro-Forma Residential Complex sqft</t>
  </si>
  <si>
    <t>Amount Invested ($):</t>
  </si>
  <si>
    <t>Total Occupants</t>
  </si>
  <si>
    <t>Insurance Increase</t>
  </si>
  <si>
    <t>Closing Costs</t>
  </si>
  <si>
    <t>Amount Financed (%)</t>
  </si>
  <si>
    <t>Rent/Occupant</t>
  </si>
  <si>
    <t>Property Taxes</t>
  </si>
  <si>
    <t>Parking Revenue</t>
  </si>
  <si>
    <t>Social Club Total Acquistion Price:</t>
  </si>
  <si>
    <t>Amount Financed ($)</t>
  </si>
  <si>
    <t>Total Rent (Monthly)</t>
  </si>
  <si>
    <t>Growth Rate</t>
  </si>
  <si>
    <t>Amount for Investors (%)</t>
  </si>
  <si>
    <t>Total Rent (Yearly)</t>
  </si>
  <si>
    <t>CapEx</t>
  </si>
  <si>
    <t>Demolition Costs (Per sqft):</t>
  </si>
  <si>
    <t>Amount for Investors ($)</t>
  </si>
  <si>
    <t>Rental/Growth/Year</t>
  </si>
  <si>
    <t>Cash Reserve</t>
  </si>
  <si>
    <t>Total Rev. (Yearly)</t>
  </si>
  <si>
    <t>Total Demolition Costs:</t>
  </si>
  <si>
    <t>Loan Value</t>
  </si>
  <si>
    <t>1 Bed</t>
  </si>
  <si>
    <t>2 Bed</t>
  </si>
  <si>
    <t>Total</t>
  </si>
  <si>
    <t>Building Costs (Per sqft):</t>
  </si>
  <si>
    <t>Loan Interest Rate</t>
  </si>
  <si>
    <t>Quantity (Units)</t>
  </si>
  <si>
    <t>Blue = Edit Input</t>
  </si>
  <si>
    <t>Total Building Costs:</t>
  </si>
  <si>
    <t>Loan Period</t>
  </si>
  <si>
    <t>Occupancy</t>
  </si>
  <si>
    <t>Green = Key #</t>
  </si>
  <si>
    <t>Payment (monthly)</t>
  </si>
  <si>
    <t>Rent Price</t>
  </si>
  <si>
    <t>Total Complex Costs:</t>
  </si>
  <si>
    <t>Payment (yearly)</t>
  </si>
  <si>
    <t xml:space="preserve">Parking </t>
  </si>
  <si>
    <t>Spaces</t>
  </si>
  <si>
    <t>Price</t>
  </si>
  <si>
    <t>Total (Monthly)</t>
  </si>
  <si>
    <t>Total (Yearly)</t>
  </si>
  <si>
    <t>Pro-Forma Calculations</t>
  </si>
  <si>
    <t>453 Market St, Lowell MA</t>
  </si>
  <si>
    <t>Rev. Growth (%)</t>
  </si>
  <si>
    <t>Revenue:</t>
  </si>
  <si>
    <t>Rental Income (Yearly)</t>
  </si>
  <si>
    <t>Vacancy</t>
  </si>
  <si>
    <t>Gross Profit</t>
  </si>
  <si>
    <t>Expenses:</t>
  </si>
  <si>
    <t>Miscellaneous</t>
  </si>
  <si>
    <t>Insurance</t>
  </si>
  <si>
    <t>Total Expenses</t>
  </si>
  <si>
    <t>Net Operating Income (NOI):</t>
  </si>
  <si>
    <t>NOI Margin</t>
  </si>
  <si>
    <t>CapEx, Cash Reserves</t>
  </si>
  <si>
    <t>Adjusted Net Operating Income:</t>
  </si>
  <si>
    <t>Adjusted NOI Margin</t>
  </si>
  <si>
    <t>Debt Services</t>
  </si>
  <si>
    <t>Total Cash Flow (Pre-Tax)</t>
  </si>
  <si>
    <t>IRR, Cash-On-Hand, Capital Rate, and Debt Analysis Coverage</t>
  </si>
  <si>
    <t>Project Cash Flows (Unleveraged)</t>
  </si>
  <si>
    <t>Sale of Property</t>
  </si>
  <si>
    <t>N/A</t>
  </si>
  <si>
    <t>Selling Costs</t>
  </si>
  <si>
    <t>NOI</t>
  </si>
  <si>
    <t>Initial Costs</t>
  </si>
  <si>
    <t>Total CF (Unleveraged IRR)</t>
  </si>
  <si>
    <t>Unleveraged IRR</t>
  </si>
  <si>
    <t>Cash Flow (Leveraged IRR)</t>
  </si>
  <si>
    <t>Plus: Proceeds from Sale of Property</t>
  </si>
  <si>
    <t>Less: Selling Costs</t>
  </si>
  <si>
    <t>Plus: Cash Flow to Investors</t>
  </si>
  <si>
    <t>Less: Debt Principal Repayment (Exit)</t>
  </si>
  <si>
    <t>Less: Initial Equity Investment</t>
  </si>
  <si>
    <t>Total CF (Leveraged IRR)</t>
  </si>
  <si>
    <t>Leveraged IRR</t>
  </si>
  <si>
    <t>Pre-Tax Cash Flow</t>
  </si>
  <si>
    <t>Total Cash Invested</t>
  </si>
  <si>
    <t>Cash-On-Cash Return</t>
  </si>
  <si>
    <t>Total Cost</t>
  </si>
  <si>
    <t>CAP Rate</t>
  </si>
  <si>
    <t>Debt Service</t>
  </si>
  <si>
    <t>Debt Coverage Ratio</t>
  </si>
  <si>
    <t>Total Estimated Cost Range (For Land + Apartment)</t>
  </si>
  <si>
    <t>Size of Development</t>
  </si>
  <si>
    <t>Breakdown for Estimated Costs</t>
  </si>
  <si>
    <t>Low-End</t>
  </si>
  <si>
    <t>High-End</t>
  </si>
  <si>
    <t>Average</t>
  </si>
  <si>
    <t>Number of Units</t>
  </si>
  <si>
    <t>Sub-Catorgory</t>
  </si>
  <si>
    <t xml:space="preserve">Low-End </t>
  </si>
  <si>
    <t>Land Purchase</t>
  </si>
  <si>
    <t>Total SQFT</t>
  </si>
  <si>
    <t>Land Acquistion</t>
  </si>
  <si>
    <t>Hard Construction</t>
  </si>
  <si>
    <t>Stories/Floors</t>
  </si>
  <si>
    <t>Price/sqft</t>
  </si>
  <si>
    <t>Soft Costs</t>
  </si>
  <si>
    <t>Floor SQFT</t>
  </si>
  <si>
    <t>Lot Size</t>
  </si>
  <si>
    <t>Demolition/Site</t>
  </si>
  <si>
    <t>Unit SQFT (apx.)</t>
  </si>
  <si>
    <t>Cost</t>
  </si>
  <si>
    <t>Permits</t>
  </si>
  <si>
    <t>Price Per SQFT</t>
  </si>
  <si>
    <t>Financing Costs</t>
  </si>
  <si>
    <t>Cost Per/sqft</t>
  </si>
  <si>
    <t>Contingency</t>
  </si>
  <si>
    <t>Percent of Hard Costs</t>
  </si>
  <si>
    <t>Lease-Up &amp; Marketing</t>
  </si>
  <si>
    <t xml:space="preserve">Totals </t>
  </si>
  <si>
    <t>Design/Arch.</t>
  </si>
  <si>
    <t>Permits/Legal</t>
  </si>
  <si>
    <t>Developer Fee</t>
  </si>
  <si>
    <t>Total Estimated Cost Range (For Garage Add-On)</t>
  </si>
  <si>
    <t>(5,000 SQFT)</t>
  </si>
  <si>
    <t>Admin/Insurance</t>
  </si>
  <si>
    <t>Structural Upgrades</t>
  </si>
  <si>
    <t>Demolition</t>
  </si>
  <si>
    <t>Garage Build-Out</t>
  </si>
  <si>
    <t>Env. Studies</t>
  </si>
  <si>
    <t>Mechanical + Ventilaton</t>
  </si>
  <si>
    <t>Utility Tie-Ins</t>
  </si>
  <si>
    <t>Design + Engineering</t>
  </si>
  <si>
    <t>Site Prep, Grading</t>
  </si>
  <si>
    <t>Contingency (10-15%)</t>
  </si>
  <si>
    <t>Totals</t>
  </si>
  <si>
    <t>Municipal Cost</t>
  </si>
  <si>
    <t>(Permits)</t>
  </si>
  <si>
    <t>Zoning, Appeals</t>
  </si>
  <si>
    <t>Permits/City Impact</t>
  </si>
  <si>
    <t>Total Cost to Build Everything</t>
  </si>
  <si>
    <t>Survery/Planning Board</t>
  </si>
  <si>
    <t>Target Cost</t>
  </si>
  <si>
    <t>Loan Orig. + Closing</t>
  </si>
  <si>
    <t>Construction Loan I/R</t>
  </si>
  <si>
    <t>Legal and Consulting</t>
  </si>
  <si>
    <t xml:space="preserve">Contingency </t>
  </si>
  <si>
    <t>Contingency %</t>
  </si>
  <si>
    <t>Sub-Total</t>
  </si>
  <si>
    <t>Lease-Up/Marketing</t>
  </si>
  <si>
    <t>Marketing/Branding</t>
  </si>
  <si>
    <t xml:space="preserve">Broker Leasing </t>
  </si>
  <si>
    <t>Temp. Carry Costs</t>
  </si>
  <si>
    <t>Total Cost:</t>
  </si>
  <si>
    <t>Payment Number</t>
  </si>
  <si>
    <t>Starting Balance</t>
  </si>
  <si>
    <t>Add: Monthly Interest</t>
  </si>
  <si>
    <t>Less; Monthly P&amp;I Payment</t>
  </si>
  <si>
    <t>Ending Balance For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</si>
</sst>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44" fontId="0" fillId="0" borderId="0" xfId="1" applyFont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44" fontId="0" fillId="0" borderId="0" xfId="1" applyFont="1" applyBorder="1"/>
    <xf numFmtId="44" fontId="0" fillId="0" borderId="6" xfId="1" applyFont="1" applyBorder="1"/>
    <xf numFmtId="0" fontId="0" fillId="0" borderId="7" xfId="0" applyBorder="1"/>
    <xf numFmtId="44" fontId="0" fillId="0" borderId="8" xfId="1" applyFont="1" applyBorder="1"/>
    <xf numFmtId="44" fontId="0" fillId="2" borderId="9" xfId="1" applyFont="1" applyFill="1" applyBorder="1"/>
    <xf numFmtId="0" fontId="3" fillId="0" borderId="9" xfId="0" applyFont="1" applyBorder="1"/>
    <xf numFmtId="0" fontId="0" fillId="0" borderId="11" xfId="0" applyBorder="1"/>
    <xf numFmtId="0" fontId="3" fillId="0" borderId="12" xfId="0" applyFont="1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3" fillId="0" borderId="11" xfId="0" applyFont="1" applyBorder="1"/>
    <xf numFmtId="0" fontId="3" fillId="0" borderId="5" xfId="0" applyFont="1" applyBorder="1"/>
    <xf numFmtId="0" fontId="0" fillId="3" borderId="6" xfId="0" applyFill="1" applyBorder="1"/>
    <xf numFmtId="3" fontId="0" fillId="3" borderId="6" xfId="0" applyNumberFormat="1" applyFill="1" applyBorder="1"/>
    <xf numFmtId="1" fontId="3" fillId="0" borderId="6" xfId="0" applyNumberFormat="1" applyFont="1" applyBorder="1"/>
    <xf numFmtId="0" fontId="3" fillId="0" borderId="7" xfId="0" applyFont="1" applyBorder="1"/>
    <xf numFmtId="0" fontId="0" fillId="0" borderId="2" xfId="0" applyBorder="1"/>
    <xf numFmtId="44" fontId="0" fillId="0" borderId="0" xfId="0" applyNumberFormat="1"/>
    <xf numFmtId="44" fontId="0" fillId="0" borderId="6" xfId="0" applyNumberFormat="1" applyBorder="1"/>
    <xf numFmtId="9" fontId="0" fillId="0" borderId="0" xfId="2" applyFont="1" applyBorder="1"/>
    <xf numFmtId="9" fontId="0" fillId="0" borderId="6" xfId="2" applyFont="1" applyBorder="1"/>
    <xf numFmtId="0" fontId="0" fillId="0" borderId="8" xfId="0" applyBorder="1"/>
    <xf numFmtId="0" fontId="0" fillId="0" borderId="9" xfId="0" applyBorder="1"/>
    <xf numFmtId="0" fontId="3" fillId="0" borderId="3" xfId="0" applyFont="1" applyBorder="1"/>
    <xf numFmtId="44" fontId="0" fillId="0" borderId="3" xfId="1" applyFont="1" applyBorder="1"/>
    <xf numFmtId="44" fontId="0" fillId="0" borderId="4" xfId="1" applyFont="1" applyBorder="1"/>
    <xf numFmtId="44" fontId="0" fillId="0" borderId="8" xfId="0" applyNumberFormat="1" applyBorder="1"/>
    <xf numFmtId="44" fontId="0" fillId="0" borderId="9" xfId="0" applyNumberFormat="1" applyBorder="1"/>
    <xf numFmtId="9" fontId="0" fillId="0" borderId="5" xfId="2" applyFont="1" applyBorder="1"/>
    <xf numFmtId="9" fontId="0" fillId="0" borderId="7" xfId="2" applyFont="1" applyBorder="1"/>
    <xf numFmtId="9" fontId="0" fillId="0" borderId="8" xfId="2" applyFont="1" applyBorder="1"/>
    <xf numFmtId="9" fontId="0" fillId="0" borderId="9" xfId="2" applyFont="1" applyBorder="1"/>
    <xf numFmtId="0" fontId="0" fillId="0" borderId="1" xfId="0" applyBorder="1"/>
    <xf numFmtId="0" fontId="4" fillId="0" borderId="14" xfId="0" applyFont="1" applyBorder="1"/>
    <xf numFmtId="0" fontId="4" fillId="0" borderId="15" xfId="0" applyFont="1" applyBorder="1"/>
    <xf numFmtId="3" fontId="0" fillId="0" borderId="0" xfId="0" applyNumberFormat="1"/>
    <xf numFmtId="8" fontId="0" fillId="0" borderId="6" xfId="0" applyNumberFormat="1" applyBorder="1"/>
    <xf numFmtId="14" fontId="0" fillId="0" borderId="0" xfId="0" applyNumberFormat="1"/>
    <xf numFmtId="164" fontId="0" fillId="0" borderId="0" xfId="2" applyNumberFormat="1" applyFont="1" applyBorder="1"/>
    <xf numFmtId="164" fontId="0" fillId="0" borderId="6" xfId="2" applyNumberFormat="1" applyFont="1" applyBorder="1"/>
    <xf numFmtId="164" fontId="0" fillId="0" borderId="8" xfId="2" applyNumberFormat="1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1" xfId="0" applyFont="1" applyBorder="1"/>
    <xf numFmtId="0" fontId="3" fillId="0" borderId="4" xfId="0" applyFont="1" applyBorder="1"/>
    <xf numFmtId="44" fontId="0" fillId="0" borderId="16" xfId="1" applyFont="1" applyBorder="1"/>
    <xf numFmtId="0" fontId="3" fillId="0" borderId="2" xfId="0" applyFont="1" applyBorder="1"/>
    <xf numFmtId="8" fontId="0" fillId="0" borderId="0" xfId="0" applyNumberFormat="1"/>
    <xf numFmtId="0" fontId="3" fillId="0" borderId="14" xfId="0" applyFont="1" applyBorder="1"/>
    <xf numFmtId="0" fontId="3" fillId="0" borderId="15" xfId="0" applyFont="1" applyBorder="1"/>
    <xf numFmtId="0" fontId="5" fillId="0" borderId="1" xfId="0" applyFont="1" applyBorder="1"/>
    <xf numFmtId="9" fontId="0" fillId="0" borderId="0" xfId="0" applyNumberFormat="1"/>
    <xf numFmtId="0" fontId="3" fillId="2" borderId="7" xfId="0" applyFont="1" applyFill="1" applyBorder="1"/>
    <xf numFmtId="0" fontId="0" fillId="2" borderId="8" xfId="0" applyFill="1" applyBorder="1"/>
    <xf numFmtId="2" fontId="0" fillId="2" borderId="8" xfId="0" applyNumberFormat="1" applyFill="1" applyBorder="1"/>
    <xf numFmtId="2" fontId="0" fillId="2" borderId="9" xfId="0" applyNumberFormat="1" applyFill="1" applyBorder="1"/>
    <xf numFmtId="0" fontId="3" fillId="2" borderId="5" xfId="0" applyFont="1" applyFill="1" applyBorder="1"/>
    <xf numFmtId="0" fontId="0" fillId="2" borderId="0" xfId="0" applyFill="1"/>
    <xf numFmtId="10" fontId="0" fillId="2" borderId="0" xfId="2" applyNumberFormat="1" applyFont="1" applyFill="1" applyBorder="1"/>
    <xf numFmtId="10" fontId="0" fillId="2" borderId="6" xfId="2" applyNumberFormat="1" applyFont="1" applyFill="1" applyBorder="1"/>
    <xf numFmtId="44" fontId="0" fillId="3" borderId="0" xfId="1" applyFont="1" applyFill="1" applyBorder="1"/>
    <xf numFmtId="164" fontId="0" fillId="3" borderId="6" xfId="2" applyNumberFormat="1" applyFont="1" applyFill="1" applyBorder="1"/>
    <xf numFmtId="164" fontId="0" fillId="3" borderId="0" xfId="2" applyNumberFormat="1" applyFont="1" applyFill="1" applyBorder="1"/>
    <xf numFmtId="164" fontId="0" fillId="3" borderId="8" xfId="2" applyNumberFormat="1" applyFon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9" fontId="0" fillId="3" borderId="6" xfId="2" applyFont="1" applyFill="1" applyBorder="1"/>
    <xf numFmtId="0" fontId="0" fillId="0" borderId="2" xfId="0" applyBorder="1" applyAlignment="1">
      <alignment horizontal="center"/>
    </xf>
    <xf numFmtId="44" fontId="0" fillId="0" borderId="3" xfId="0" applyNumberFormat="1" applyBorder="1"/>
    <xf numFmtId="8" fontId="0" fillId="0" borderId="3" xfId="0" applyNumberFormat="1" applyBorder="1"/>
    <xf numFmtId="44" fontId="0" fillId="0" borderId="4" xfId="0" applyNumberForma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8" fontId="0" fillId="0" borderId="8" xfId="0" applyNumberFormat="1" applyBorder="1"/>
    <xf numFmtId="0" fontId="2" fillId="0" borderId="0" xfId="0" applyFont="1"/>
    <xf numFmtId="44" fontId="0" fillId="0" borderId="0" xfId="1" applyFont="1" applyFill="1" applyBorder="1"/>
    <xf numFmtId="9" fontId="0" fillId="2" borderId="0" xfId="0" applyNumberFormat="1" applyFill="1"/>
    <xf numFmtId="10" fontId="0" fillId="2" borderId="0" xfId="0" applyNumberFormat="1" applyFill="1"/>
    <xf numFmtId="10" fontId="0" fillId="3" borderId="0" xfId="2" applyNumberFormat="1" applyFont="1" applyFill="1" applyBorder="1"/>
    <xf numFmtId="0" fontId="0" fillId="3" borderId="14" xfId="0" applyFill="1" applyBorder="1"/>
    <xf numFmtId="0" fontId="0" fillId="2" borderId="10" xfId="0" applyFill="1" applyBorder="1"/>
    <xf numFmtId="44" fontId="0" fillId="2" borderId="9" xfId="0" applyNumberFormat="1" applyFill="1" applyBorder="1"/>
    <xf numFmtId="44" fontId="0" fillId="3" borderId="0" xfId="1" applyFont="1" applyFill="1" applyBorder="1" applyAlignment="1">
      <alignment horizontal="center"/>
    </xf>
    <xf numFmtId="0" fontId="3" fillId="2" borderId="10" xfId="0" applyFont="1" applyFill="1" applyBorder="1"/>
    <xf numFmtId="44" fontId="0" fillId="2" borderId="8" xfId="0" applyNumberFormat="1" applyFill="1" applyBorder="1"/>
    <xf numFmtId="44" fontId="3" fillId="2" borderId="9" xfId="0" applyNumberFormat="1" applyFont="1" applyFill="1" applyBorder="1"/>
    <xf numFmtId="44" fontId="3" fillId="3" borderId="6" xfId="0" applyNumberFormat="1" applyFont="1" applyFill="1" applyBorder="1"/>
    <xf numFmtId="44" fontId="3" fillId="3" borderId="6" xfId="1" applyFont="1" applyFill="1" applyBorder="1"/>
    <xf numFmtId="8" fontId="0" fillId="2" borderId="9" xfId="0" applyNumberFormat="1" applyFill="1" applyBorder="1"/>
    <xf numFmtId="44" fontId="0" fillId="2" borderId="6" xfId="0" applyNumberFormat="1" applyFill="1" applyBorder="1"/>
    <xf numFmtId="0" fontId="0" fillId="2" borderId="7" xfId="0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883B-B08B-D44B-913B-7AEFEECB492A}">
  <dimension ref="B2:P76"/>
  <sheetViews>
    <sheetView tabSelected="1" zoomScaleNormal="100" workbookViewId="0">
      <selection activeCell="F14" sqref="F14"/>
    </sheetView>
  </sheetViews>
  <sheetFormatPr baseColWidth="10" defaultColWidth="11" defaultRowHeight="16" x14ac:dyDescent="0.2"/>
  <cols>
    <col min="2" max="2" width="30" customWidth="1"/>
    <col min="3" max="3" width="14.6640625" bestFit="1" customWidth="1"/>
    <col min="4" max="4" width="14" bestFit="1" customWidth="1"/>
    <col min="5" max="5" width="20.83203125" bestFit="1" customWidth="1"/>
    <col min="6" max="6" width="14" bestFit="1" customWidth="1"/>
    <col min="7" max="7" width="14" customWidth="1"/>
    <col min="8" max="8" width="14.6640625" customWidth="1"/>
    <col min="9" max="9" width="17.1640625" customWidth="1"/>
    <col min="10" max="10" width="13.6640625" customWidth="1"/>
    <col min="11" max="11" width="14" customWidth="1"/>
    <col min="12" max="12" width="16.6640625" bestFit="1" customWidth="1"/>
    <col min="13" max="13" width="14.33203125" customWidth="1"/>
    <col min="14" max="14" width="14" bestFit="1" customWidth="1"/>
    <col min="15" max="15" width="16.5" bestFit="1" customWidth="1"/>
    <col min="16" max="16" width="12.5" bestFit="1" customWidth="1"/>
  </cols>
  <sheetData>
    <row r="2" spans="2:16" x14ac:dyDescent="0.2">
      <c r="B2" s="3" t="s">
        <v>0</v>
      </c>
      <c r="C2" s="4"/>
      <c r="D2" s="4"/>
      <c r="E2" s="4"/>
      <c r="F2" s="5"/>
      <c r="I2" s="3" t="s">
        <v>1</v>
      </c>
      <c r="J2" s="4"/>
      <c r="K2" s="4"/>
      <c r="L2" s="4"/>
      <c r="M2" s="4"/>
      <c r="N2" s="4"/>
      <c r="O2" s="4"/>
      <c r="P2" s="5"/>
    </row>
    <row r="3" spans="2:16" x14ac:dyDescent="0.2">
      <c r="B3" s="11"/>
      <c r="C3" s="32"/>
      <c r="D3" s="32"/>
      <c r="E3" s="32"/>
      <c r="F3" s="33"/>
      <c r="I3" s="11"/>
      <c r="J3" s="32"/>
      <c r="K3" s="32"/>
      <c r="L3" s="32"/>
      <c r="M3" s="32"/>
      <c r="N3" s="32"/>
      <c r="O3" s="32"/>
      <c r="P3" s="33"/>
    </row>
    <row r="4" spans="2:16" x14ac:dyDescent="0.2">
      <c r="B4" s="6" t="s">
        <v>2</v>
      </c>
      <c r="C4" s="48">
        <v>45778</v>
      </c>
      <c r="E4" t="s">
        <v>3</v>
      </c>
      <c r="F4" s="29">
        <f>C16</f>
        <v>7213391.7000000002</v>
      </c>
      <c r="I4" s="6" t="s">
        <v>4</v>
      </c>
      <c r="J4">
        <f>L13</f>
        <v>20</v>
      </c>
      <c r="L4" t="s">
        <v>5</v>
      </c>
      <c r="M4" s="80">
        <v>0.02</v>
      </c>
      <c r="O4" t="s">
        <v>6</v>
      </c>
      <c r="P4" s="79">
        <v>0.05</v>
      </c>
    </row>
    <row r="5" spans="2:16" x14ac:dyDescent="0.2">
      <c r="B5" s="6" t="s">
        <v>7</v>
      </c>
      <c r="C5" s="46">
        <v>15822</v>
      </c>
      <c r="E5" t="s">
        <v>8</v>
      </c>
      <c r="F5" s="84">
        <v>0.2</v>
      </c>
      <c r="I5" s="6" t="s">
        <v>9</v>
      </c>
      <c r="J5">
        <f>J6/J4</f>
        <v>1.6</v>
      </c>
      <c r="L5" t="s">
        <v>10</v>
      </c>
      <c r="M5" s="82">
        <v>4000</v>
      </c>
      <c r="O5" t="s">
        <v>11</v>
      </c>
      <c r="P5" s="79">
        <v>3.7999999999999999E-2</v>
      </c>
    </row>
    <row r="6" spans="2:16" x14ac:dyDescent="0.2">
      <c r="B6" s="6" t="s">
        <v>12</v>
      </c>
      <c r="C6" s="46">
        <v>15000</v>
      </c>
      <c r="E6" t="s">
        <v>13</v>
      </c>
      <c r="F6" s="29">
        <f>F4*F5</f>
        <v>1442678.34</v>
      </c>
      <c r="I6" s="6" t="s">
        <v>14</v>
      </c>
      <c r="J6">
        <f>L14</f>
        <v>32</v>
      </c>
      <c r="L6" t="s">
        <v>15</v>
      </c>
      <c r="M6" s="80">
        <v>0.05</v>
      </c>
      <c r="O6" t="s">
        <v>16</v>
      </c>
      <c r="P6" s="79">
        <v>0.02</v>
      </c>
    </row>
    <row r="7" spans="2:16" x14ac:dyDescent="0.2">
      <c r="B7" s="6"/>
      <c r="E7" t="s">
        <v>17</v>
      </c>
      <c r="F7" s="84">
        <v>0.6</v>
      </c>
      <c r="I7" s="6" t="s">
        <v>18</v>
      </c>
      <c r="J7" s="28">
        <f>L15/L14</f>
        <v>2200</v>
      </c>
      <c r="L7" t="s">
        <v>19</v>
      </c>
      <c r="M7" s="96">
        <v>1.15E-2</v>
      </c>
      <c r="O7" t="s">
        <v>20</v>
      </c>
      <c r="P7" s="29">
        <f>J20</f>
        <v>37500</v>
      </c>
    </row>
    <row r="8" spans="2:16" x14ac:dyDescent="0.2">
      <c r="B8" s="6" t="s">
        <v>21</v>
      </c>
      <c r="C8" s="28">
        <f>'Cost &amp; Development'!C30</f>
        <v>1250000</v>
      </c>
      <c r="E8" t="s">
        <v>22</v>
      </c>
      <c r="F8" s="29">
        <f>F4*F7</f>
        <v>4328035.0199999996</v>
      </c>
      <c r="I8" s="6" t="s">
        <v>23</v>
      </c>
      <c r="J8" s="28">
        <f>L15</f>
        <v>70400</v>
      </c>
      <c r="L8" t="s">
        <v>24</v>
      </c>
      <c r="M8" s="80">
        <v>0.06</v>
      </c>
      <c r="P8" s="7"/>
    </row>
    <row r="9" spans="2:16" x14ac:dyDescent="0.2">
      <c r="B9" s="6"/>
      <c r="E9" t="s">
        <v>25</v>
      </c>
      <c r="F9" s="84">
        <v>0.2</v>
      </c>
      <c r="I9" s="6" t="s">
        <v>26</v>
      </c>
      <c r="J9" s="28">
        <f>J8*12</f>
        <v>844800</v>
      </c>
      <c r="L9" t="s">
        <v>27</v>
      </c>
      <c r="M9" s="80">
        <v>0.02</v>
      </c>
      <c r="P9" s="7"/>
    </row>
    <row r="10" spans="2:16" x14ac:dyDescent="0.2">
      <c r="B10" s="6" t="s">
        <v>28</v>
      </c>
      <c r="C10" s="28">
        <f>C11/C5</f>
        <v>9.6700796359499428</v>
      </c>
      <c r="E10" t="s">
        <v>29</v>
      </c>
      <c r="F10" s="29">
        <f>F4*F9</f>
        <v>1442678.34</v>
      </c>
      <c r="G10" s="28"/>
      <c r="I10" s="11" t="s">
        <v>30</v>
      </c>
      <c r="J10" s="51">
        <v>0.03</v>
      </c>
      <c r="K10" s="32"/>
      <c r="L10" s="32" t="s">
        <v>31</v>
      </c>
      <c r="M10" s="81">
        <v>0.08</v>
      </c>
      <c r="N10" s="32"/>
      <c r="O10" s="71" t="s">
        <v>32</v>
      </c>
      <c r="P10" s="99">
        <f>J9+P7</f>
        <v>882300</v>
      </c>
    </row>
    <row r="11" spans="2:16" x14ac:dyDescent="0.2">
      <c r="B11" s="6" t="s">
        <v>33</v>
      </c>
      <c r="C11" s="28">
        <f>'Cost &amp; Development'!C8</f>
        <v>153000</v>
      </c>
      <c r="F11" s="7"/>
    </row>
    <row r="12" spans="2:16" x14ac:dyDescent="0.2">
      <c r="B12" s="6"/>
      <c r="E12" s="75" t="s">
        <v>34</v>
      </c>
      <c r="F12" s="107">
        <f>F8</f>
        <v>4328035.0199999996</v>
      </c>
      <c r="I12" s="61" t="s">
        <v>4</v>
      </c>
      <c r="J12" s="59" t="s">
        <v>35</v>
      </c>
      <c r="K12" s="59" t="s">
        <v>36</v>
      </c>
      <c r="L12" s="60" t="s">
        <v>37</v>
      </c>
    </row>
    <row r="13" spans="2:16" x14ac:dyDescent="0.2">
      <c r="B13" s="6" t="s">
        <v>38</v>
      </c>
      <c r="C13" s="28">
        <f>C14/C6</f>
        <v>418.45053333333334</v>
      </c>
      <c r="E13" t="s">
        <v>39</v>
      </c>
      <c r="F13" s="31">
        <v>0.04</v>
      </c>
      <c r="I13" s="19" t="s">
        <v>40</v>
      </c>
      <c r="J13" s="83">
        <v>8</v>
      </c>
      <c r="K13" s="83">
        <v>12</v>
      </c>
      <c r="L13" s="53">
        <f>SUM(J13:K13)</f>
        <v>20</v>
      </c>
      <c r="N13" s="97" t="s">
        <v>41</v>
      </c>
    </row>
    <row r="14" spans="2:16" x14ac:dyDescent="0.2">
      <c r="B14" s="6" t="s">
        <v>42</v>
      </c>
      <c r="C14" s="28">
        <f>'Cost &amp; Development'!E13+'Cost &amp; Development'!E24-C8</f>
        <v>6276758</v>
      </c>
      <c r="E14" t="s">
        <v>43</v>
      </c>
      <c r="F14" s="7">
        <v>30</v>
      </c>
      <c r="I14" s="19" t="s">
        <v>44</v>
      </c>
      <c r="J14" s="52">
        <f>J13</f>
        <v>8</v>
      </c>
      <c r="K14" s="52">
        <f>K13*2</f>
        <v>24</v>
      </c>
      <c r="L14" s="53">
        <f>SUM(J14:K14)</f>
        <v>32</v>
      </c>
      <c r="N14" s="98" t="s">
        <v>45</v>
      </c>
    </row>
    <row r="15" spans="2:16" x14ac:dyDescent="0.2">
      <c r="B15" s="6"/>
      <c r="E15" t="s">
        <v>46</v>
      </c>
      <c r="F15" s="47">
        <f>PMT(F13/12,F14*12,-F12)</f>
        <v>20662.701178581559</v>
      </c>
      <c r="I15" s="19" t="s">
        <v>47</v>
      </c>
      <c r="J15" s="78">
        <v>1600</v>
      </c>
      <c r="K15" s="78">
        <v>2400</v>
      </c>
      <c r="L15" s="54">
        <f>(J15*J14)+(K15*K14)</f>
        <v>70400</v>
      </c>
    </row>
    <row r="16" spans="2:16" x14ac:dyDescent="0.2">
      <c r="B16" s="108" t="s">
        <v>48</v>
      </c>
      <c r="C16" s="102">
        <f>'Cost &amp; Development'!C44</f>
        <v>7213391.7000000002</v>
      </c>
      <c r="D16" s="32"/>
      <c r="E16" s="71" t="s">
        <v>49</v>
      </c>
      <c r="F16" s="106">
        <f>F15*12</f>
        <v>247952.41414297873</v>
      </c>
      <c r="I16" s="19"/>
      <c r="L16" s="7"/>
    </row>
    <row r="17" spans="2:14" x14ac:dyDescent="0.2">
      <c r="I17" s="19" t="s">
        <v>50</v>
      </c>
      <c r="J17" s="52" t="s">
        <v>51</v>
      </c>
      <c r="K17" s="52" t="s">
        <v>52</v>
      </c>
      <c r="L17" s="53"/>
    </row>
    <row r="18" spans="2:14" x14ac:dyDescent="0.2">
      <c r="I18" s="19"/>
      <c r="J18" s="83">
        <v>25</v>
      </c>
      <c r="K18" s="100">
        <v>125</v>
      </c>
      <c r="L18" s="54"/>
    </row>
    <row r="19" spans="2:14" x14ac:dyDescent="0.2">
      <c r="I19" s="19" t="s">
        <v>53</v>
      </c>
      <c r="J19" s="55">
        <f>J18*K18</f>
        <v>3125</v>
      </c>
      <c r="K19" s="52"/>
      <c r="L19" s="53"/>
    </row>
    <row r="20" spans="2:14" x14ac:dyDescent="0.2">
      <c r="I20" s="20" t="s">
        <v>54</v>
      </c>
      <c r="J20" s="56">
        <f>J19*12</f>
        <v>37500</v>
      </c>
      <c r="K20" s="57"/>
      <c r="L20" s="58"/>
    </row>
    <row r="21" spans="2:14" x14ac:dyDescent="0.2">
      <c r="B21" s="61" t="s">
        <v>55</v>
      </c>
    </row>
    <row r="22" spans="2:14" x14ac:dyDescent="0.2">
      <c r="B22" s="64" t="s">
        <v>56</v>
      </c>
      <c r="C22" s="27"/>
      <c r="D22" s="34">
        <v>2026</v>
      </c>
      <c r="E22" s="34">
        <v>2027</v>
      </c>
      <c r="F22" s="34">
        <v>2028</v>
      </c>
      <c r="G22" s="34">
        <v>2029</v>
      </c>
      <c r="H22" s="34">
        <v>2030</v>
      </c>
      <c r="I22" s="34">
        <v>2031</v>
      </c>
      <c r="J22" s="34">
        <v>2032</v>
      </c>
      <c r="K22" s="34">
        <v>2033</v>
      </c>
      <c r="L22" s="34">
        <v>2034</v>
      </c>
      <c r="M22" s="34">
        <v>2035</v>
      </c>
      <c r="N22" s="62">
        <v>2036</v>
      </c>
    </row>
    <row r="23" spans="2:14" x14ac:dyDescent="0.2">
      <c r="B23" s="22"/>
      <c r="C23" s="11" t="s">
        <v>57</v>
      </c>
      <c r="D23" s="32"/>
      <c r="E23" s="41">
        <v>0.03</v>
      </c>
      <c r="F23" s="41">
        <v>0.03</v>
      </c>
      <c r="G23" s="41">
        <v>0.03</v>
      </c>
      <c r="H23" s="41">
        <v>0.03</v>
      </c>
      <c r="I23" s="41">
        <v>0.03</v>
      </c>
      <c r="J23" s="41">
        <v>0.03</v>
      </c>
      <c r="K23" s="41">
        <v>0.03</v>
      </c>
      <c r="L23" s="41">
        <v>0.03</v>
      </c>
      <c r="M23" s="41">
        <v>0.03</v>
      </c>
      <c r="N23" s="42">
        <v>0.03</v>
      </c>
    </row>
    <row r="24" spans="2:14" x14ac:dyDescent="0.2">
      <c r="B24" s="66" t="s">
        <v>58</v>
      </c>
      <c r="N24" s="7"/>
    </row>
    <row r="25" spans="2:14" x14ac:dyDescent="0.2">
      <c r="B25" s="67" t="s">
        <v>59</v>
      </c>
      <c r="D25" s="28">
        <f>P10</f>
        <v>882300</v>
      </c>
      <c r="E25" s="28">
        <f>D25*(1+E23)</f>
        <v>908769</v>
      </c>
      <c r="F25" s="28">
        <f t="shared" ref="F25:N25" si="0">E25*(1+F23)</f>
        <v>936032.07000000007</v>
      </c>
      <c r="G25" s="28">
        <f t="shared" si="0"/>
        <v>964113.03210000007</v>
      </c>
      <c r="H25" s="28">
        <f t="shared" si="0"/>
        <v>993036.42306300008</v>
      </c>
      <c r="I25" s="28">
        <f t="shared" si="0"/>
        <v>1022827.5157548902</v>
      </c>
      <c r="J25" s="28">
        <f t="shared" si="0"/>
        <v>1053512.3412275368</v>
      </c>
      <c r="K25" s="28">
        <f>J25*(1+K23)</f>
        <v>1085117.7114643629</v>
      </c>
      <c r="L25" s="28">
        <f t="shared" si="0"/>
        <v>1117671.2428082938</v>
      </c>
      <c r="M25" s="28">
        <f t="shared" si="0"/>
        <v>1151201.3800925426</v>
      </c>
      <c r="N25" s="29">
        <f t="shared" si="0"/>
        <v>1185737.4214953189</v>
      </c>
    </row>
    <row r="26" spans="2:14" x14ac:dyDescent="0.2">
      <c r="B26" s="67" t="s">
        <v>60</v>
      </c>
      <c r="D26" s="28">
        <f>-D25*$P$4</f>
        <v>-44115</v>
      </c>
      <c r="E26" s="28">
        <f t="shared" ref="E26:K26" si="1">-E25*$P$4</f>
        <v>-45438.450000000004</v>
      </c>
      <c r="F26" s="28">
        <f t="shared" si="1"/>
        <v>-46801.603500000005</v>
      </c>
      <c r="G26" s="28">
        <f t="shared" si="1"/>
        <v>-48205.651605000006</v>
      </c>
      <c r="H26" s="28">
        <f t="shared" si="1"/>
        <v>-49651.821153150006</v>
      </c>
      <c r="I26" s="28">
        <f t="shared" si="1"/>
        <v>-51141.37578774451</v>
      </c>
      <c r="J26" s="28">
        <f t="shared" si="1"/>
        <v>-52675.617061376841</v>
      </c>
      <c r="K26" s="28">
        <f t="shared" si="1"/>
        <v>-54255.885573218147</v>
      </c>
      <c r="L26" s="28">
        <f>-L25*$P$4</f>
        <v>-55883.562140414695</v>
      </c>
      <c r="M26" s="28">
        <f t="shared" ref="M26" si="2">-M25*$P$4</f>
        <v>-57560.069004627134</v>
      </c>
      <c r="N26" s="29">
        <f>-N25*$P$4</f>
        <v>-59286.87107476595</v>
      </c>
    </row>
    <row r="27" spans="2:14" x14ac:dyDescent="0.2">
      <c r="B27" s="67" t="s">
        <v>61</v>
      </c>
      <c r="D27" s="28">
        <f>D25+D26</f>
        <v>838185</v>
      </c>
      <c r="E27" s="28">
        <f t="shared" ref="E27:L27" si="3">E25+E26</f>
        <v>863330.55</v>
      </c>
      <c r="F27" s="28">
        <f t="shared" si="3"/>
        <v>889230.4665000001</v>
      </c>
      <c r="G27" s="28">
        <f t="shared" si="3"/>
        <v>915907.38049500005</v>
      </c>
      <c r="H27" s="28">
        <f t="shared" si="3"/>
        <v>943384.60190985003</v>
      </c>
      <c r="I27" s="28">
        <f t="shared" si="3"/>
        <v>971686.13996714563</v>
      </c>
      <c r="J27" s="28">
        <f t="shared" si="3"/>
        <v>1000836.72416616</v>
      </c>
      <c r="K27" s="28">
        <f t="shared" si="3"/>
        <v>1030861.8258911448</v>
      </c>
      <c r="L27" s="28">
        <f t="shared" si="3"/>
        <v>1061787.6806678791</v>
      </c>
      <c r="M27" s="28">
        <f>M25+M26</f>
        <v>1093641.3110879154</v>
      </c>
      <c r="N27" s="29">
        <f t="shared" ref="N27" si="4">N25+N26</f>
        <v>1126450.550420553</v>
      </c>
    </row>
    <row r="28" spans="2:14" x14ac:dyDescent="0.2">
      <c r="B28" s="67"/>
      <c r="N28" s="7"/>
    </row>
    <row r="29" spans="2:14" x14ac:dyDescent="0.2">
      <c r="B29" s="67" t="s">
        <v>62</v>
      </c>
      <c r="N29" s="7"/>
    </row>
    <row r="30" spans="2:14" x14ac:dyDescent="0.2">
      <c r="B30" s="67" t="s">
        <v>63</v>
      </c>
      <c r="D30" s="28">
        <f>D27*$M$4</f>
        <v>16763.7</v>
      </c>
      <c r="E30" s="28">
        <f t="shared" ref="E30:N30" si="5">E27*$M$4</f>
        <v>17266.611000000001</v>
      </c>
      <c r="F30" s="28">
        <f t="shared" si="5"/>
        <v>17784.609330000003</v>
      </c>
      <c r="G30" s="28">
        <f t="shared" si="5"/>
        <v>18318.147609900003</v>
      </c>
      <c r="H30" s="28">
        <f t="shared" si="5"/>
        <v>18867.692038197001</v>
      </c>
      <c r="I30" s="28">
        <f t="shared" si="5"/>
        <v>19433.722799342911</v>
      </c>
      <c r="J30" s="28">
        <f t="shared" si="5"/>
        <v>20016.734483323202</v>
      </c>
      <c r="K30" s="28">
        <f t="shared" si="5"/>
        <v>20617.236517822897</v>
      </c>
      <c r="L30" s="28">
        <f t="shared" si="5"/>
        <v>21235.753613357581</v>
      </c>
      <c r="M30" s="28">
        <f t="shared" si="5"/>
        <v>21872.826221758311</v>
      </c>
      <c r="N30" s="29">
        <f t="shared" si="5"/>
        <v>22529.01100841106</v>
      </c>
    </row>
    <row r="31" spans="2:14" x14ac:dyDescent="0.2">
      <c r="B31" s="67" t="s">
        <v>64</v>
      </c>
      <c r="D31">
        <f>$M$5</f>
        <v>4000</v>
      </c>
      <c r="E31">
        <f t="shared" ref="E31:N31" si="6">$M$5</f>
        <v>4000</v>
      </c>
      <c r="F31">
        <f t="shared" si="6"/>
        <v>4000</v>
      </c>
      <c r="G31">
        <f t="shared" si="6"/>
        <v>4000</v>
      </c>
      <c r="H31">
        <f t="shared" si="6"/>
        <v>4000</v>
      </c>
      <c r="I31">
        <f t="shared" si="6"/>
        <v>4000</v>
      </c>
      <c r="J31">
        <f t="shared" si="6"/>
        <v>4000</v>
      </c>
      <c r="K31">
        <f t="shared" si="6"/>
        <v>4000</v>
      </c>
      <c r="L31">
        <f t="shared" si="6"/>
        <v>4000</v>
      </c>
      <c r="M31">
        <f>$M$5</f>
        <v>4000</v>
      </c>
      <c r="N31" s="7">
        <f t="shared" si="6"/>
        <v>4000</v>
      </c>
    </row>
    <row r="32" spans="2:14" x14ac:dyDescent="0.2">
      <c r="B32" s="67" t="s">
        <v>19</v>
      </c>
      <c r="D32" s="28">
        <f>D27*$M$7*12</f>
        <v>115669.53</v>
      </c>
      <c r="E32" s="28">
        <f t="shared" ref="E32:N32" si="7">E27*$M$7*12</f>
        <v>119139.6159</v>
      </c>
      <c r="F32" s="28">
        <f t="shared" si="7"/>
        <v>122713.80437700002</v>
      </c>
      <c r="G32" s="28">
        <f t="shared" si="7"/>
        <v>126395.21850831</v>
      </c>
      <c r="H32" s="28">
        <f t="shared" si="7"/>
        <v>130187.07506355928</v>
      </c>
      <c r="I32" s="28">
        <f t="shared" si="7"/>
        <v>134092.68731546609</v>
      </c>
      <c r="J32" s="28">
        <f t="shared" si="7"/>
        <v>138115.46793493009</v>
      </c>
      <c r="K32" s="28">
        <f t="shared" si="7"/>
        <v>142258.931972978</v>
      </c>
      <c r="L32" s="28">
        <f t="shared" si="7"/>
        <v>146526.69993216731</v>
      </c>
      <c r="M32" s="28">
        <f t="shared" si="7"/>
        <v>150922.50093013234</v>
      </c>
      <c r="N32" s="29">
        <f t="shared" si="7"/>
        <v>155450.17595803633</v>
      </c>
    </row>
    <row r="33" spans="2:14" x14ac:dyDescent="0.2">
      <c r="B33" s="67" t="s">
        <v>65</v>
      </c>
      <c r="N33" s="7"/>
    </row>
    <row r="34" spans="2:14" x14ac:dyDescent="0.2">
      <c r="B34" s="67"/>
      <c r="N34" s="7"/>
    </row>
    <row r="35" spans="2:14" x14ac:dyDescent="0.2">
      <c r="B35" s="67" t="s">
        <v>66</v>
      </c>
      <c r="D35" s="28">
        <f>D27-D32</f>
        <v>722515.47</v>
      </c>
      <c r="E35" s="28">
        <f t="shared" ref="E35:M35" si="8">E27-E32</f>
        <v>744190.93410000007</v>
      </c>
      <c r="F35" s="28">
        <f t="shared" si="8"/>
        <v>766516.66212300002</v>
      </c>
      <c r="G35" s="28">
        <f t="shared" si="8"/>
        <v>789512.16198669001</v>
      </c>
      <c r="H35" s="28">
        <f t="shared" si="8"/>
        <v>813197.5268462908</v>
      </c>
      <c r="I35" s="28">
        <f t="shared" si="8"/>
        <v>837593.45265167952</v>
      </c>
      <c r="J35" s="28">
        <f t="shared" si="8"/>
        <v>862721.25623122987</v>
      </c>
      <c r="K35" s="28">
        <f t="shared" si="8"/>
        <v>888602.89391816687</v>
      </c>
      <c r="L35" s="28">
        <f t="shared" si="8"/>
        <v>915260.98073571175</v>
      </c>
      <c r="M35" s="28">
        <f t="shared" si="8"/>
        <v>942718.8101577831</v>
      </c>
      <c r="N35" s="29">
        <f>N27-N32</f>
        <v>971000.37446251663</v>
      </c>
    </row>
    <row r="36" spans="2:14" x14ac:dyDescent="0.2">
      <c r="B36" s="67" t="s">
        <v>67</v>
      </c>
      <c r="D36" s="49">
        <f>D35/D27</f>
        <v>0.86199999999999999</v>
      </c>
      <c r="E36" s="49">
        <f>E35/E27</f>
        <v>0.86199999999999999</v>
      </c>
      <c r="F36" s="49">
        <f t="shared" ref="F36:M36" si="9">F35/F27</f>
        <v>0.86199999999999988</v>
      </c>
      <c r="G36" s="49">
        <f t="shared" si="9"/>
        <v>0.86199999999999999</v>
      </c>
      <c r="H36" s="49">
        <f t="shared" si="9"/>
        <v>0.8620000000000001</v>
      </c>
      <c r="I36" s="49">
        <f t="shared" si="9"/>
        <v>0.86199999999999999</v>
      </c>
      <c r="J36" s="49">
        <f t="shared" si="9"/>
        <v>0.86199999999999999</v>
      </c>
      <c r="K36" s="49">
        <f t="shared" si="9"/>
        <v>0.86199999999999999</v>
      </c>
      <c r="L36" s="49">
        <f t="shared" si="9"/>
        <v>0.86199999999999999</v>
      </c>
      <c r="M36" s="49">
        <f t="shared" si="9"/>
        <v>0.86199999999999999</v>
      </c>
      <c r="N36" s="50">
        <f>N35/N27</f>
        <v>0.86199999999999999</v>
      </c>
    </row>
    <row r="37" spans="2:14" x14ac:dyDescent="0.2">
      <c r="B37" s="67" t="s">
        <v>68</v>
      </c>
      <c r="D37" s="28">
        <f>(D35*$M$9)+(D35*$M$10)</f>
        <v>72251.547000000006</v>
      </c>
      <c r="E37" s="28">
        <f t="shared" ref="E37:N37" si="10">(E35*$M$9)+(E35*$M$10)</f>
        <v>74419.093410000001</v>
      </c>
      <c r="F37" s="28">
        <f t="shared" si="10"/>
        <v>76651.666212300013</v>
      </c>
      <c r="G37" s="28">
        <f t="shared" si="10"/>
        <v>78951.216198669004</v>
      </c>
      <c r="H37" s="28">
        <f t="shared" si="10"/>
        <v>81319.752684629086</v>
      </c>
      <c r="I37" s="28">
        <f t="shared" si="10"/>
        <v>83759.345265167954</v>
      </c>
      <c r="J37" s="28">
        <f t="shared" si="10"/>
        <v>86272.125623122993</v>
      </c>
      <c r="K37" s="28">
        <f t="shared" si="10"/>
        <v>88860.289391816696</v>
      </c>
      <c r="L37" s="28">
        <f t="shared" si="10"/>
        <v>91526.098073571178</v>
      </c>
      <c r="M37" s="28">
        <f t="shared" si="10"/>
        <v>94271.881015778315</v>
      </c>
      <c r="N37" s="29">
        <f t="shared" si="10"/>
        <v>97100.037446251663</v>
      </c>
    </row>
    <row r="38" spans="2:14" x14ac:dyDescent="0.2">
      <c r="B38" s="67"/>
      <c r="N38" s="7"/>
    </row>
    <row r="39" spans="2:14" x14ac:dyDescent="0.2">
      <c r="B39" s="67" t="s">
        <v>69</v>
      </c>
      <c r="D39" s="28">
        <f>D35-D37</f>
        <v>650263.92299999995</v>
      </c>
      <c r="E39" s="28">
        <f t="shared" ref="E39:N39" si="11">E35-E37</f>
        <v>669771.8406900001</v>
      </c>
      <c r="F39" s="28">
        <f t="shared" si="11"/>
        <v>689864.99591069994</v>
      </c>
      <c r="G39" s="28">
        <f t="shared" si="11"/>
        <v>710560.94578802097</v>
      </c>
      <c r="H39" s="28">
        <f t="shared" si="11"/>
        <v>731877.77416166174</v>
      </c>
      <c r="I39" s="28">
        <f t="shared" si="11"/>
        <v>753834.10738651152</v>
      </c>
      <c r="J39" s="28">
        <f t="shared" si="11"/>
        <v>776449.13060810685</v>
      </c>
      <c r="K39" s="28">
        <f t="shared" si="11"/>
        <v>799742.60452635016</v>
      </c>
      <c r="L39" s="28">
        <f t="shared" si="11"/>
        <v>823734.88266214053</v>
      </c>
      <c r="M39" s="28">
        <f t="shared" si="11"/>
        <v>848446.92914200481</v>
      </c>
      <c r="N39" s="29">
        <f t="shared" si="11"/>
        <v>873900.33701626491</v>
      </c>
    </row>
    <row r="40" spans="2:14" x14ac:dyDescent="0.2">
      <c r="B40" s="67" t="s">
        <v>70</v>
      </c>
      <c r="D40" s="49">
        <f>D39/D27</f>
        <v>0.77579999999999993</v>
      </c>
      <c r="E40" s="49">
        <f t="shared" ref="E40:M40" si="12">E39/E27</f>
        <v>0.77580000000000005</v>
      </c>
      <c r="F40" s="49">
        <f t="shared" si="12"/>
        <v>0.77579999999999982</v>
      </c>
      <c r="G40" s="49">
        <f t="shared" si="12"/>
        <v>0.77579999999999993</v>
      </c>
      <c r="H40" s="49">
        <f t="shared" si="12"/>
        <v>0.77580000000000005</v>
      </c>
      <c r="I40" s="49">
        <f t="shared" si="12"/>
        <v>0.77579999999999993</v>
      </c>
      <c r="J40" s="49">
        <f t="shared" si="12"/>
        <v>0.77579999999999993</v>
      </c>
      <c r="K40" s="49">
        <f t="shared" si="12"/>
        <v>0.77580000000000005</v>
      </c>
      <c r="L40" s="49">
        <f t="shared" si="12"/>
        <v>0.77579999999999993</v>
      </c>
      <c r="M40" s="49">
        <f t="shared" si="12"/>
        <v>0.77580000000000005</v>
      </c>
      <c r="N40" s="50">
        <f>N39/N27</f>
        <v>0.77579999999999993</v>
      </c>
    </row>
    <row r="41" spans="2:14" x14ac:dyDescent="0.2">
      <c r="B41" s="67" t="s">
        <v>71</v>
      </c>
      <c r="D41" s="65">
        <f>$F$16</f>
        <v>247952.41414297873</v>
      </c>
      <c r="E41" s="65">
        <f t="shared" ref="E41:N41" si="13">$F$16</f>
        <v>247952.41414297873</v>
      </c>
      <c r="F41" s="65">
        <f t="shared" si="13"/>
        <v>247952.41414297873</v>
      </c>
      <c r="G41" s="65">
        <f t="shared" si="13"/>
        <v>247952.41414297873</v>
      </c>
      <c r="H41" s="65">
        <f t="shared" si="13"/>
        <v>247952.41414297873</v>
      </c>
      <c r="I41" s="65">
        <f t="shared" si="13"/>
        <v>247952.41414297873</v>
      </c>
      <c r="J41" s="65">
        <f t="shared" si="13"/>
        <v>247952.41414297873</v>
      </c>
      <c r="K41" s="65">
        <f t="shared" si="13"/>
        <v>247952.41414297873</v>
      </c>
      <c r="L41" s="65">
        <f t="shared" si="13"/>
        <v>247952.41414297873</v>
      </c>
      <c r="M41" s="65">
        <f t="shared" si="13"/>
        <v>247952.41414297873</v>
      </c>
      <c r="N41" s="47">
        <f t="shared" si="13"/>
        <v>247952.41414297873</v>
      </c>
    </row>
    <row r="42" spans="2:14" x14ac:dyDescent="0.2">
      <c r="B42" s="67"/>
      <c r="N42" s="7"/>
    </row>
    <row r="43" spans="2:14" x14ac:dyDescent="0.2">
      <c r="B43" s="101" t="s">
        <v>72</v>
      </c>
      <c r="C43" s="71"/>
      <c r="D43" s="102">
        <f>D39-D41</f>
        <v>402311.50885702122</v>
      </c>
      <c r="E43" s="102">
        <f t="shared" ref="E43:M43" si="14">E39-E41</f>
        <v>421819.42654702137</v>
      </c>
      <c r="F43" s="102">
        <f t="shared" si="14"/>
        <v>441912.58176772122</v>
      </c>
      <c r="G43" s="102">
        <f t="shared" si="14"/>
        <v>462608.53164504224</v>
      </c>
      <c r="H43" s="102">
        <f t="shared" si="14"/>
        <v>483925.36001868302</v>
      </c>
      <c r="I43" s="102">
        <f t="shared" si="14"/>
        <v>505881.69324353279</v>
      </c>
      <c r="J43" s="102">
        <f t="shared" si="14"/>
        <v>528496.71646512812</v>
      </c>
      <c r="K43" s="102">
        <f t="shared" si="14"/>
        <v>551790.19038337143</v>
      </c>
      <c r="L43" s="102">
        <f t="shared" si="14"/>
        <v>575782.4685191618</v>
      </c>
      <c r="M43" s="102">
        <f t="shared" si="14"/>
        <v>600494.51499902608</v>
      </c>
      <c r="N43" s="99">
        <f>N39-N41</f>
        <v>625947.92287328618</v>
      </c>
    </row>
    <row r="45" spans="2:14" x14ac:dyDescent="0.2">
      <c r="B45" s="68" t="s">
        <v>73</v>
      </c>
      <c r="C45" s="21"/>
      <c r="D45" s="17"/>
      <c r="E45" s="34"/>
      <c r="F45" s="34"/>
      <c r="G45" s="34"/>
      <c r="H45" s="34"/>
      <c r="I45" s="34"/>
      <c r="J45" s="34"/>
      <c r="K45" s="34"/>
      <c r="L45" s="34"/>
      <c r="M45" s="34"/>
      <c r="N45" s="62"/>
    </row>
    <row r="46" spans="2:14" x14ac:dyDescent="0.2">
      <c r="B46" s="21" t="s">
        <v>56</v>
      </c>
      <c r="C46" s="15">
        <v>2025</v>
      </c>
      <c r="D46" s="16">
        <v>2026</v>
      </c>
      <c r="E46" s="16">
        <v>2027</v>
      </c>
      <c r="F46" s="16">
        <v>2028</v>
      </c>
      <c r="G46" s="16">
        <v>2029</v>
      </c>
      <c r="H46" s="16">
        <v>2030</v>
      </c>
      <c r="I46" s="16">
        <v>2031</v>
      </c>
      <c r="J46" s="16">
        <v>2032</v>
      </c>
      <c r="K46" s="16">
        <v>2033</v>
      </c>
      <c r="L46" s="16">
        <v>2034</v>
      </c>
      <c r="M46" s="16">
        <v>2035</v>
      </c>
      <c r="N46" s="17">
        <v>2036</v>
      </c>
    </row>
    <row r="47" spans="2:14" x14ac:dyDescent="0.2">
      <c r="B47" s="22" t="s">
        <v>74</v>
      </c>
      <c r="N47" s="7"/>
    </row>
    <row r="48" spans="2:14" x14ac:dyDescent="0.2">
      <c r="B48" s="22" t="s">
        <v>75</v>
      </c>
      <c r="C48" s="52" t="s">
        <v>76</v>
      </c>
      <c r="N48" s="7"/>
    </row>
    <row r="49" spans="2:15" x14ac:dyDescent="0.2">
      <c r="B49" s="22" t="s">
        <v>77</v>
      </c>
      <c r="C49" s="52" t="s">
        <v>76</v>
      </c>
      <c r="N49" s="7"/>
    </row>
    <row r="50" spans="2:15" x14ac:dyDescent="0.2">
      <c r="B50" s="22" t="s">
        <v>78</v>
      </c>
      <c r="D50" s="28">
        <f>D35</f>
        <v>722515.47</v>
      </c>
      <c r="E50" s="28">
        <f t="shared" ref="E50:M50" si="15">E35</f>
        <v>744190.93410000007</v>
      </c>
      <c r="F50" s="28">
        <f t="shared" si="15"/>
        <v>766516.66212300002</v>
      </c>
      <c r="G50" s="28">
        <f t="shared" si="15"/>
        <v>789512.16198669001</v>
      </c>
      <c r="H50" s="28">
        <f t="shared" si="15"/>
        <v>813197.5268462908</v>
      </c>
      <c r="I50" s="28">
        <f t="shared" si="15"/>
        <v>837593.45265167952</v>
      </c>
      <c r="J50" s="28">
        <f t="shared" si="15"/>
        <v>862721.25623122987</v>
      </c>
      <c r="K50" s="28">
        <f t="shared" si="15"/>
        <v>888602.89391816687</v>
      </c>
      <c r="L50" s="28">
        <f t="shared" si="15"/>
        <v>915260.98073571175</v>
      </c>
      <c r="M50" s="28">
        <f t="shared" si="15"/>
        <v>942718.8101577831</v>
      </c>
      <c r="N50" s="29">
        <f>N35</f>
        <v>971000.37446251663</v>
      </c>
    </row>
    <row r="51" spans="2:15" x14ac:dyDescent="0.2">
      <c r="B51" s="26" t="s">
        <v>79</v>
      </c>
      <c r="C51" s="37">
        <f>-C16</f>
        <v>-7213391.7000000002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3"/>
    </row>
    <row r="52" spans="2:15" x14ac:dyDescent="0.2">
      <c r="B52" s="22" t="s">
        <v>80</v>
      </c>
      <c r="C52" s="28">
        <f>C51</f>
        <v>-7213391.7000000002</v>
      </c>
      <c r="D52" s="28">
        <f>D50</f>
        <v>722515.47</v>
      </c>
      <c r="E52" s="28">
        <f t="shared" ref="E52:M52" si="16">E50</f>
        <v>744190.93410000007</v>
      </c>
      <c r="F52" s="28">
        <f t="shared" si="16"/>
        <v>766516.66212300002</v>
      </c>
      <c r="G52" s="28">
        <f t="shared" si="16"/>
        <v>789512.16198669001</v>
      </c>
      <c r="H52" s="28">
        <f t="shared" si="16"/>
        <v>813197.5268462908</v>
      </c>
      <c r="I52" s="28">
        <f t="shared" si="16"/>
        <v>837593.45265167952</v>
      </c>
      <c r="J52" s="28">
        <f t="shared" si="16"/>
        <v>862721.25623122987</v>
      </c>
      <c r="K52" s="28">
        <f t="shared" si="16"/>
        <v>888602.89391816687</v>
      </c>
      <c r="L52" s="28">
        <f t="shared" si="16"/>
        <v>915260.98073571175</v>
      </c>
      <c r="M52" s="28">
        <f t="shared" si="16"/>
        <v>942718.8101577831</v>
      </c>
      <c r="N52" s="29">
        <f>N50</f>
        <v>971000.37446251663</v>
      </c>
      <c r="O52" s="28"/>
    </row>
    <row r="53" spans="2:15" x14ac:dyDescent="0.2">
      <c r="B53" s="6"/>
      <c r="N53" s="7"/>
    </row>
    <row r="54" spans="2:15" x14ac:dyDescent="0.2">
      <c r="B54" s="74" t="s">
        <v>81</v>
      </c>
      <c r="C54" s="95">
        <f>IRR(C52:N52)</f>
        <v>4.1743786181291043E-2</v>
      </c>
      <c r="D54" s="92"/>
      <c r="N54" s="7"/>
    </row>
    <row r="55" spans="2:15" x14ac:dyDescent="0.2">
      <c r="B55" s="6"/>
      <c r="C55" s="69"/>
      <c r="N55" s="7"/>
    </row>
    <row r="56" spans="2:15" x14ac:dyDescent="0.2">
      <c r="B56" s="22" t="s">
        <v>82</v>
      </c>
      <c r="N56" s="7"/>
    </row>
    <row r="57" spans="2:15" x14ac:dyDescent="0.2">
      <c r="B57" s="6" t="s">
        <v>83</v>
      </c>
      <c r="C57" s="52" t="s">
        <v>76</v>
      </c>
      <c r="N57" s="7"/>
    </row>
    <row r="58" spans="2:15" x14ac:dyDescent="0.2">
      <c r="B58" s="22" t="s">
        <v>84</v>
      </c>
      <c r="C58" s="52" t="s">
        <v>76</v>
      </c>
      <c r="N58" s="7"/>
    </row>
    <row r="59" spans="2:15" x14ac:dyDescent="0.2">
      <c r="B59" s="6" t="s">
        <v>85</v>
      </c>
      <c r="D59" s="28">
        <f>D43</f>
        <v>402311.50885702122</v>
      </c>
      <c r="E59" s="28">
        <f t="shared" ref="E59:N59" si="17">E43</f>
        <v>421819.42654702137</v>
      </c>
      <c r="F59" s="28">
        <f t="shared" si="17"/>
        <v>441912.58176772122</v>
      </c>
      <c r="G59" s="28">
        <f t="shared" si="17"/>
        <v>462608.53164504224</v>
      </c>
      <c r="H59" s="28">
        <f t="shared" si="17"/>
        <v>483925.36001868302</v>
      </c>
      <c r="I59" s="28">
        <f t="shared" si="17"/>
        <v>505881.69324353279</v>
      </c>
      <c r="J59" s="28">
        <f t="shared" si="17"/>
        <v>528496.71646512812</v>
      </c>
      <c r="K59" s="28">
        <f t="shared" si="17"/>
        <v>551790.19038337143</v>
      </c>
      <c r="L59" s="28">
        <f>L43</f>
        <v>575782.4685191618</v>
      </c>
      <c r="M59" s="28">
        <f t="shared" si="17"/>
        <v>600494.51499902608</v>
      </c>
      <c r="N59" s="29">
        <f t="shared" si="17"/>
        <v>625947.92287328618</v>
      </c>
      <c r="O59" s="28"/>
    </row>
    <row r="60" spans="2:15" x14ac:dyDescent="0.2">
      <c r="B60" s="22" t="s">
        <v>86</v>
      </c>
      <c r="C60" s="52" t="s">
        <v>76</v>
      </c>
      <c r="N60" s="7"/>
    </row>
    <row r="61" spans="2:15" x14ac:dyDescent="0.2">
      <c r="B61" s="11" t="s">
        <v>87</v>
      </c>
      <c r="C61" s="37">
        <f>-F6</f>
        <v>-1442678.34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3"/>
    </row>
    <row r="62" spans="2:15" x14ac:dyDescent="0.2">
      <c r="B62" s="22" t="s">
        <v>88</v>
      </c>
      <c r="C62" s="28">
        <f>C61</f>
        <v>-1442678.34</v>
      </c>
      <c r="D62" s="28">
        <f>D59</f>
        <v>402311.50885702122</v>
      </c>
      <c r="E62" s="28">
        <f t="shared" ref="E62:N62" si="18">E59</f>
        <v>421819.42654702137</v>
      </c>
      <c r="F62" s="28">
        <f t="shared" si="18"/>
        <v>441912.58176772122</v>
      </c>
      <c r="G62" s="28">
        <f t="shared" si="18"/>
        <v>462608.53164504224</v>
      </c>
      <c r="H62" s="28">
        <f t="shared" si="18"/>
        <v>483925.36001868302</v>
      </c>
      <c r="I62" s="28">
        <f t="shared" si="18"/>
        <v>505881.69324353279</v>
      </c>
      <c r="J62" s="28">
        <f t="shared" si="18"/>
        <v>528496.71646512812</v>
      </c>
      <c r="K62" s="28">
        <f t="shared" si="18"/>
        <v>551790.19038337143</v>
      </c>
      <c r="L62" s="28">
        <f t="shared" si="18"/>
        <v>575782.4685191618</v>
      </c>
      <c r="M62" s="28">
        <f t="shared" si="18"/>
        <v>600494.51499902608</v>
      </c>
      <c r="N62" s="29">
        <f t="shared" si="18"/>
        <v>625947.92287328618</v>
      </c>
      <c r="O62" s="28"/>
    </row>
    <row r="63" spans="2:15" x14ac:dyDescent="0.2">
      <c r="B63" s="6"/>
      <c r="N63" s="7"/>
    </row>
    <row r="64" spans="2:15" x14ac:dyDescent="0.2">
      <c r="B64" s="74" t="s">
        <v>89</v>
      </c>
      <c r="C64" s="94">
        <f>IRR(C62:N62)</f>
        <v>0.29984193822329175</v>
      </c>
      <c r="N64" s="7"/>
    </row>
    <row r="65" spans="2:14" x14ac:dyDescent="0.2">
      <c r="B65" s="11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3"/>
    </row>
    <row r="66" spans="2:14" x14ac:dyDescent="0.2">
      <c r="B66" s="22" t="s">
        <v>90</v>
      </c>
      <c r="D66" s="28">
        <f>D62</f>
        <v>402311.50885702122</v>
      </c>
      <c r="E66" s="28">
        <f t="shared" ref="E66:N66" si="19">E62</f>
        <v>421819.42654702137</v>
      </c>
      <c r="F66" s="28">
        <f t="shared" si="19"/>
        <v>441912.58176772122</v>
      </c>
      <c r="G66" s="28">
        <f t="shared" si="19"/>
        <v>462608.53164504224</v>
      </c>
      <c r="H66" s="28">
        <f t="shared" si="19"/>
        <v>483925.36001868302</v>
      </c>
      <c r="I66" s="28">
        <f t="shared" si="19"/>
        <v>505881.69324353279</v>
      </c>
      <c r="J66" s="28">
        <f t="shared" si="19"/>
        <v>528496.71646512812</v>
      </c>
      <c r="K66" s="28">
        <f t="shared" si="19"/>
        <v>551790.19038337143</v>
      </c>
      <c r="L66" s="28">
        <f t="shared" si="19"/>
        <v>575782.4685191618</v>
      </c>
      <c r="M66" s="28">
        <f t="shared" si="19"/>
        <v>600494.51499902608</v>
      </c>
      <c r="N66" s="29">
        <f t="shared" si="19"/>
        <v>625947.92287328618</v>
      </c>
    </row>
    <row r="67" spans="2:14" x14ac:dyDescent="0.2">
      <c r="B67" s="6" t="s">
        <v>91</v>
      </c>
      <c r="D67" s="28">
        <f>$F$6</f>
        <v>1442678.34</v>
      </c>
      <c r="E67" s="28">
        <f t="shared" ref="E67:N67" si="20">$F$6</f>
        <v>1442678.34</v>
      </c>
      <c r="F67" s="28">
        <f t="shared" si="20"/>
        <v>1442678.34</v>
      </c>
      <c r="G67" s="28">
        <f t="shared" si="20"/>
        <v>1442678.34</v>
      </c>
      <c r="H67" s="28">
        <f t="shared" si="20"/>
        <v>1442678.34</v>
      </c>
      <c r="I67" s="28">
        <f t="shared" si="20"/>
        <v>1442678.34</v>
      </c>
      <c r="J67" s="28">
        <f t="shared" si="20"/>
        <v>1442678.34</v>
      </c>
      <c r="K67" s="28">
        <f t="shared" si="20"/>
        <v>1442678.34</v>
      </c>
      <c r="L67" s="28">
        <f t="shared" si="20"/>
        <v>1442678.34</v>
      </c>
      <c r="M67" s="28">
        <f t="shared" si="20"/>
        <v>1442678.34</v>
      </c>
      <c r="N67" s="29">
        <f t="shared" si="20"/>
        <v>1442678.34</v>
      </c>
    </row>
    <row r="68" spans="2:14" x14ac:dyDescent="0.2">
      <c r="B68" s="74" t="s">
        <v>92</v>
      </c>
      <c r="C68" s="75"/>
      <c r="D68" s="76">
        <f>D66/D67</f>
        <v>0.27886431625293634</v>
      </c>
      <c r="E68" s="76">
        <f t="shared" ref="E68:L68" si="21">E66/E67</f>
        <v>0.29238633093155147</v>
      </c>
      <c r="F68" s="76">
        <f t="shared" si="21"/>
        <v>0.30631400605052489</v>
      </c>
      <c r="G68" s="76">
        <f t="shared" si="21"/>
        <v>0.32065951142306759</v>
      </c>
      <c r="H68" s="76">
        <f t="shared" si="21"/>
        <v>0.33543538195678668</v>
      </c>
      <c r="I68" s="76">
        <f t="shared" si="21"/>
        <v>0.35065452860651719</v>
      </c>
      <c r="J68" s="76">
        <f t="shared" si="21"/>
        <v>0.36633024965573968</v>
      </c>
      <c r="K68" s="76">
        <f t="shared" si="21"/>
        <v>0.3824762423364389</v>
      </c>
      <c r="L68" s="76">
        <f t="shared" si="21"/>
        <v>0.39910661479755893</v>
      </c>
      <c r="M68" s="76">
        <f>M66/M67</f>
        <v>0.41623589843251274</v>
      </c>
      <c r="N68" s="77">
        <f t="shared" ref="N68" si="22">N66/N67</f>
        <v>0.43387906057651504</v>
      </c>
    </row>
    <row r="69" spans="2:14" x14ac:dyDescent="0.2">
      <c r="B69" s="6"/>
      <c r="N69" s="7"/>
    </row>
    <row r="70" spans="2:14" x14ac:dyDescent="0.2">
      <c r="B70" s="22" t="s">
        <v>78</v>
      </c>
      <c r="D70" s="28">
        <f>D50</f>
        <v>722515.47</v>
      </c>
      <c r="E70" s="28">
        <f t="shared" ref="E70:N70" si="23">E50</f>
        <v>744190.93410000007</v>
      </c>
      <c r="F70" s="28">
        <f t="shared" si="23"/>
        <v>766516.66212300002</v>
      </c>
      <c r="G70" s="28">
        <f t="shared" si="23"/>
        <v>789512.16198669001</v>
      </c>
      <c r="H70" s="28">
        <f t="shared" si="23"/>
        <v>813197.5268462908</v>
      </c>
      <c r="I70" s="28">
        <f t="shared" si="23"/>
        <v>837593.45265167952</v>
      </c>
      <c r="J70" s="28">
        <f t="shared" si="23"/>
        <v>862721.25623122987</v>
      </c>
      <c r="K70" s="28">
        <f t="shared" si="23"/>
        <v>888602.89391816687</v>
      </c>
      <c r="L70" s="28">
        <f t="shared" si="23"/>
        <v>915260.98073571175</v>
      </c>
      <c r="M70" s="28">
        <f t="shared" si="23"/>
        <v>942718.8101577831</v>
      </c>
      <c r="N70" s="29">
        <f t="shared" si="23"/>
        <v>971000.37446251663</v>
      </c>
    </row>
    <row r="71" spans="2:14" x14ac:dyDescent="0.2">
      <c r="B71" s="6" t="s">
        <v>93</v>
      </c>
      <c r="D71" s="28">
        <f>$C$16</f>
        <v>7213391.7000000002</v>
      </c>
      <c r="E71" s="28">
        <f>$C$16</f>
        <v>7213391.7000000002</v>
      </c>
      <c r="F71" s="28">
        <f t="shared" ref="F71:K71" si="24">$C$16</f>
        <v>7213391.7000000002</v>
      </c>
      <c r="G71" s="28">
        <f t="shared" si="24"/>
        <v>7213391.7000000002</v>
      </c>
      <c r="H71" s="28">
        <f t="shared" si="24"/>
        <v>7213391.7000000002</v>
      </c>
      <c r="I71" s="28">
        <f t="shared" si="24"/>
        <v>7213391.7000000002</v>
      </c>
      <c r="J71" s="28">
        <f t="shared" si="24"/>
        <v>7213391.7000000002</v>
      </c>
      <c r="K71" s="28">
        <f t="shared" si="24"/>
        <v>7213391.7000000002</v>
      </c>
      <c r="L71" s="28">
        <f>$C$16</f>
        <v>7213391.7000000002</v>
      </c>
      <c r="M71" s="28">
        <f>$C$16</f>
        <v>7213391.7000000002</v>
      </c>
      <c r="N71" s="29">
        <f t="shared" ref="N71" si="25">$C$16</f>
        <v>7213391.7000000002</v>
      </c>
    </row>
    <row r="72" spans="2:14" x14ac:dyDescent="0.2">
      <c r="B72" s="74" t="s">
        <v>94</v>
      </c>
      <c r="C72" s="75"/>
      <c r="D72" s="76">
        <f>D70/D71</f>
        <v>0.10016307169344484</v>
      </c>
      <c r="E72" s="76">
        <f t="shared" ref="E72:M72" si="26">E70/E71</f>
        <v>0.1031679638442482</v>
      </c>
      <c r="F72" s="76">
        <f t="shared" si="26"/>
        <v>0.10626300275957563</v>
      </c>
      <c r="G72" s="76">
        <f t="shared" si="26"/>
        <v>0.10945089284236291</v>
      </c>
      <c r="H72" s="76">
        <f t="shared" si="26"/>
        <v>0.11273441962763381</v>
      </c>
      <c r="I72" s="76">
        <f t="shared" si="26"/>
        <v>0.11611645221646281</v>
      </c>
      <c r="J72" s="76">
        <f t="shared" si="26"/>
        <v>0.1195999457829567</v>
      </c>
      <c r="K72" s="76">
        <f t="shared" si="26"/>
        <v>0.12318794415644542</v>
      </c>
      <c r="L72" s="76">
        <f t="shared" si="26"/>
        <v>0.12688358248113876</v>
      </c>
      <c r="M72" s="76">
        <f t="shared" si="26"/>
        <v>0.13069008995557291</v>
      </c>
      <c r="N72" s="77">
        <f>N70/N71</f>
        <v>0.13461079265424011</v>
      </c>
    </row>
    <row r="73" spans="2:14" x14ac:dyDescent="0.2">
      <c r="B73" s="6"/>
      <c r="N73" s="7"/>
    </row>
    <row r="74" spans="2:14" x14ac:dyDescent="0.2">
      <c r="B74" s="22" t="s">
        <v>78</v>
      </c>
      <c r="D74" s="28">
        <f>D35</f>
        <v>722515.47</v>
      </c>
      <c r="E74" s="28">
        <f t="shared" ref="E74:M74" si="27">E35</f>
        <v>744190.93410000007</v>
      </c>
      <c r="F74" s="28">
        <f t="shared" si="27"/>
        <v>766516.66212300002</v>
      </c>
      <c r="G74" s="28">
        <f t="shared" si="27"/>
        <v>789512.16198669001</v>
      </c>
      <c r="H74" s="28">
        <f t="shared" si="27"/>
        <v>813197.5268462908</v>
      </c>
      <c r="I74" s="28">
        <f t="shared" si="27"/>
        <v>837593.45265167952</v>
      </c>
      <c r="J74" s="28">
        <f t="shared" si="27"/>
        <v>862721.25623122987</v>
      </c>
      <c r="K74" s="28">
        <f t="shared" si="27"/>
        <v>888602.89391816687</v>
      </c>
      <c r="L74" s="28">
        <f t="shared" si="27"/>
        <v>915260.98073571175</v>
      </c>
      <c r="M74" s="28">
        <f t="shared" si="27"/>
        <v>942718.8101577831</v>
      </c>
      <c r="N74" s="29">
        <f>N35</f>
        <v>971000.37446251663</v>
      </c>
    </row>
    <row r="75" spans="2:14" x14ac:dyDescent="0.2">
      <c r="B75" s="6" t="s">
        <v>95</v>
      </c>
      <c r="D75" s="65">
        <f>-$F$16</f>
        <v>-247952.41414297873</v>
      </c>
      <c r="E75" s="65">
        <f t="shared" ref="E75:N75" si="28">-$F$16</f>
        <v>-247952.41414297873</v>
      </c>
      <c r="F75" s="65">
        <f t="shared" si="28"/>
        <v>-247952.41414297873</v>
      </c>
      <c r="G75" s="65">
        <f t="shared" si="28"/>
        <v>-247952.41414297873</v>
      </c>
      <c r="H75" s="65">
        <f t="shared" si="28"/>
        <v>-247952.41414297873</v>
      </c>
      <c r="I75" s="65">
        <f t="shared" si="28"/>
        <v>-247952.41414297873</v>
      </c>
      <c r="J75" s="65">
        <f t="shared" si="28"/>
        <v>-247952.41414297873</v>
      </c>
      <c r="K75" s="65">
        <f t="shared" si="28"/>
        <v>-247952.41414297873</v>
      </c>
      <c r="L75" s="65">
        <f t="shared" si="28"/>
        <v>-247952.41414297873</v>
      </c>
      <c r="M75" s="65">
        <f t="shared" si="28"/>
        <v>-247952.41414297873</v>
      </c>
      <c r="N75" s="47">
        <f t="shared" si="28"/>
        <v>-247952.41414297873</v>
      </c>
    </row>
    <row r="76" spans="2:14" x14ac:dyDescent="0.2">
      <c r="B76" s="70" t="s">
        <v>96</v>
      </c>
      <c r="C76" s="71"/>
      <c r="D76" s="72">
        <f>D74/D75*-1</f>
        <v>2.9139279506404412</v>
      </c>
      <c r="E76" s="72">
        <f t="shared" ref="E76:N76" si="29">E74/E75*-1</f>
        <v>3.0013457891596551</v>
      </c>
      <c r="F76" s="72">
        <f t="shared" si="29"/>
        <v>3.0913861628344446</v>
      </c>
      <c r="G76" s="72">
        <f t="shared" si="29"/>
        <v>3.1841277477194776</v>
      </c>
      <c r="H76" s="72">
        <f t="shared" si="29"/>
        <v>3.2796515801510622</v>
      </c>
      <c r="I76" s="72">
        <f t="shared" si="29"/>
        <v>3.3780411275555942</v>
      </c>
      <c r="J76" s="72">
        <f t="shared" si="29"/>
        <v>3.4793823613822621</v>
      </c>
      <c r="K76" s="72">
        <f t="shared" si="29"/>
        <v>3.5837638322237302</v>
      </c>
      <c r="L76" s="72">
        <f t="shared" si="29"/>
        <v>3.6912767471904417</v>
      </c>
      <c r="M76" s="72">
        <f t="shared" si="29"/>
        <v>3.8020150496061547</v>
      </c>
      <c r="N76" s="73">
        <f t="shared" si="29"/>
        <v>3.9160755010943396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2C3E-4877-4546-B7FE-C43D7ED7F862}">
  <dimension ref="B2:R44"/>
  <sheetViews>
    <sheetView topLeftCell="A9" zoomScaleNormal="100" workbookViewId="0">
      <selection activeCell="L7" sqref="L7"/>
    </sheetView>
  </sheetViews>
  <sheetFormatPr baseColWidth="10" defaultColWidth="11" defaultRowHeight="16" x14ac:dyDescent="0.2"/>
  <cols>
    <col min="2" max="2" width="19.6640625" customWidth="1"/>
    <col min="3" max="4" width="14" bestFit="1" customWidth="1"/>
    <col min="5" max="5" width="15.1640625" customWidth="1"/>
    <col min="7" max="7" width="13.5" customWidth="1"/>
    <col min="10" max="10" width="16.5" customWidth="1"/>
    <col min="11" max="11" width="18.6640625" customWidth="1"/>
    <col min="12" max="14" width="14" bestFit="1" customWidth="1"/>
    <col min="16" max="16" width="12.83203125" customWidth="1"/>
  </cols>
  <sheetData>
    <row r="2" spans="2:18" x14ac:dyDescent="0.2">
      <c r="B2" s="3" t="s">
        <v>97</v>
      </c>
      <c r="C2" s="4"/>
      <c r="D2" s="4"/>
      <c r="E2" s="5"/>
      <c r="G2" s="3" t="s">
        <v>98</v>
      </c>
      <c r="H2" s="5"/>
      <c r="J2" s="3" t="s">
        <v>99</v>
      </c>
      <c r="K2" s="4"/>
      <c r="L2" s="4"/>
      <c r="M2" s="4"/>
      <c r="N2" s="5"/>
    </row>
    <row r="3" spans="2:18" x14ac:dyDescent="0.2">
      <c r="B3" s="6"/>
      <c r="E3" s="7"/>
      <c r="G3" s="6"/>
      <c r="H3" s="7"/>
      <c r="J3" s="6"/>
      <c r="N3" s="7"/>
    </row>
    <row r="4" spans="2:18" x14ac:dyDescent="0.2">
      <c r="B4" s="15"/>
      <c r="C4" s="16" t="s">
        <v>100</v>
      </c>
      <c r="D4" s="16" t="s">
        <v>101</v>
      </c>
      <c r="E4" s="62" t="s">
        <v>102</v>
      </c>
      <c r="G4" s="22" t="s">
        <v>103</v>
      </c>
      <c r="H4" s="23">
        <v>20</v>
      </c>
      <c r="J4" s="43"/>
      <c r="K4" s="16" t="s">
        <v>104</v>
      </c>
      <c r="L4" s="16" t="s">
        <v>105</v>
      </c>
      <c r="M4" s="16" t="s">
        <v>101</v>
      </c>
      <c r="N4" s="17" t="s">
        <v>102</v>
      </c>
    </row>
    <row r="5" spans="2:18" x14ac:dyDescent="0.2">
      <c r="B5" s="18" t="s">
        <v>106</v>
      </c>
      <c r="C5" s="9">
        <f>L8</f>
        <v>349320</v>
      </c>
      <c r="D5" s="9">
        <f t="shared" ref="D5:E5" si="0">M8</f>
        <v>873300</v>
      </c>
      <c r="E5" s="63">
        <f t="shared" si="0"/>
        <v>611310</v>
      </c>
      <c r="G5" s="6" t="s">
        <v>107</v>
      </c>
      <c r="H5" s="24">
        <v>15000</v>
      </c>
      <c r="J5" s="44" t="s">
        <v>108</v>
      </c>
      <c r="K5" s="34"/>
      <c r="L5" s="34"/>
      <c r="M5" s="34"/>
      <c r="N5" s="5"/>
    </row>
    <row r="6" spans="2:18" x14ac:dyDescent="0.2">
      <c r="B6" s="19" t="s">
        <v>109</v>
      </c>
      <c r="C6" s="9">
        <f>L11</f>
        <v>3000000</v>
      </c>
      <c r="D6" s="9">
        <f t="shared" ref="D6:E6" si="1">M11</f>
        <v>4500000</v>
      </c>
      <c r="E6" s="63">
        <f t="shared" si="1"/>
        <v>3750000</v>
      </c>
      <c r="G6" s="6" t="s">
        <v>110</v>
      </c>
      <c r="H6" s="23">
        <v>3</v>
      </c>
      <c r="J6" s="19"/>
      <c r="K6" t="s">
        <v>111</v>
      </c>
      <c r="L6" s="9">
        <v>60</v>
      </c>
      <c r="M6" s="9">
        <v>150</v>
      </c>
      <c r="N6" s="10">
        <f>AVERAGE(L6:M6)</f>
        <v>105</v>
      </c>
    </row>
    <row r="7" spans="2:18" x14ac:dyDescent="0.2">
      <c r="B7" s="19" t="s">
        <v>112</v>
      </c>
      <c r="C7" s="9">
        <f>L17</f>
        <v>450000</v>
      </c>
      <c r="D7" s="9">
        <f t="shared" ref="D7:E7" si="2">M17</f>
        <v>870000</v>
      </c>
      <c r="E7" s="63">
        <f t="shared" si="2"/>
        <v>652500</v>
      </c>
      <c r="G7" s="22" t="s">
        <v>113</v>
      </c>
      <c r="H7" s="25">
        <f>H5/H6</f>
        <v>5000</v>
      </c>
      <c r="J7" s="19"/>
      <c r="K7" t="s">
        <v>114</v>
      </c>
      <c r="L7">
        <v>5822</v>
      </c>
      <c r="M7">
        <v>5822</v>
      </c>
      <c r="N7" s="7">
        <f>AVERAGE(L7:M7)</f>
        <v>5822</v>
      </c>
    </row>
    <row r="8" spans="2:18" x14ac:dyDescent="0.2">
      <c r="B8" s="19" t="s">
        <v>115</v>
      </c>
      <c r="C8" s="9">
        <f>L23</f>
        <v>153000</v>
      </c>
      <c r="D8" s="9">
        <f t="shared" ref="D8:E8" si="3">M23</f>
        <v>327000</v>
      </c>
      <c r="E8" s="63">
        <f t="shared" si="3"/>
        <v>240000</v>
      </c>
      <c r="G8" s="22" t="s">
        <v>116</v>
      </c>
      <c r="H8" s="8">
        <f>H5/H4</f>
        <v>750</v>
      </c>
      <c r="J8" s="20"/>
      <c r="K8" s="32" t="s">
        <v>117</v>
      </c>
      <c r="L8" s="12">
        <f>L6*L7</f>
        <v>349320</v>
      </c>
      <c r="M8" s="12">
        <f>M6*M7</f>
        <v>873300</v>
      </c>
      <c r="N8" s="13">
        <f>AVERAGE(L8:M8)</f>
        <v>611310</v>
      </c>
    </row>
    <row r="9" spans="2:18" x14ac:dyDescent="0.2">
      <c r="B9" s="19" t="s">
        <v>118</v>
      </c>
      <c r="C9" s="9">
        <f>L28</f>
        <v>100000</v>
      </c>
      <c r="D9" s="9">
        <f t="shared" ref="D9:E9" si="4">M28</f>
        <v>300000</v>
      </c>
      <c r="E9" s="63">
        <f t="shared" si="4"/>
        <v>200000</v>
      </c>
      <c r="G9" s="26" t="s">
        <v>119</v>
      </c>
      <c r="H9" s="14"/>
      <c r="J9" s="44" t="s">
        <v>109</v>
      </c>
      <c r="K9" s="4"/>
      <c r="L9" s="4"/>
      <c r="M9" s="4"/>
      <c r="N9" s="5"/>
    </row>
    <row r="10" spans="2:18" x14ac:dyDescent="0.2">
      <c r="B10" s="19" t="s">
        <v>120</v>
      </c>
      <c r="C10" s="9">
        <f>L34</f>
        <v>225000</v>
      </c>
      <c r="D10" s="9">
        <f t="shared" ref="D10:E10" si="5">M34</f>
        <v>450000</v>
      </c>
      <c r="E10" s="63">
        <f t="shared" si="5"/>
        <v>337500</v>
      </c>
      <c r="G10" s="1"/>
      <c r="H10" s="1"/>
      <c r="J10" s="19"/>
      <c r="K10" t="s">
        <v>121</v>
      </c>
      <c r="L10" s="9">
        <v>200</v>
      </c>
      <c r="M10" s="9">
        <v>300</v>
      </c>
      <c r="N10" s="10">
        <f>AVERAGE(L10:M10)</f>
        <v>250</v>
      </c>
    </row>
    <row r="11" spans="2:18" x14ac:dyDescent="0.2">
      <c r="B11" s="19" t="s">
        <v>122</v>
      </c>
      <c r="C11" s="9">
        <f>L38</f>
        <v>213866</v>
      </c>
      <c r="D11" s="9">
        <f t="shared" ref="D11:E11" si="6">M38</f>
        <v>732030</v>
      </c>
      <c r="E11" s="63">
        <f t="shared" si="6"/>
        <v>405391.7</v>
      </c>
      <c r="J11" s="20"/>
      <c r="K11" s="32" t="s">
        <v>117</v>
      </c>
      <c r="L11" s="12">
        <f>L10*H5</f>
        <v>3000000</v>
      </c>
      <c r="M11" s="12">
        <f>M10*H5</f>
        <v>4500000</v>
      </c>
      <c r="N11" s="13">
        <f>AVERAGE(L11:M11)</f>
        <v>3750000</v>
      </c>
      <c r="P11" s="27" t="s">
        <v>123</v>
      </c>
      <c r="Q11" s="4"/>
      <c r="R11" s="5"/>
    </row>
    <row r="12" spans="2:18" x14ac:dyDescent="0.2">
      <c r="B12" s="19" t="s">
        <v>124</v>
      </c>
      <c r="C12" s="9">
        <f>L43</f>
        <v>50000</v>
      </c>
      <c r="D12" s="9">
        <f t="shared" ref="D12:E12" si="7">M43</f>
        <v>150000</v>
      </c>
      <c r="E12" s="63">
        <f t="shared" si="7"/>
        <v>100000</v>
      </c>
      <c r="J12" s="44" t="s">
        <v>112</v>
      </c>
      <c r="K12" s="4"/>
      <c r="L12" s="35"/>
      <c r="M12" s="35"/>
      <c r="N12" s="36"/>
      <c r="P12" s="22" t="s">
        <v>105</v>
      </c>
      <c r="Q12" s="1" t="s">
        <v>101</v>
      </c>
      <c r="R12" s="8" t="s">
        <v>102</v>
      </c>
    </row>
    <row r="13" spans="2:18" x14ac:dyDescent="0.2">
      <c r="B13" s="20" t="s">
        <v>125</v>
      </c>
      <c r="C13" s="12">
        <f>SUM(C5:C12)</f>
        <v>4541186</v>
      </c>
      <c r="D13" s="12">
        <f>SUM(D5:D12)</f>
        <v>8202330</v>
      </c>
      <c r="E13" s="13">
        <f>AVERAGE(C13:D13)</f>
        <v>6371758</v>
      </c>
      <c r="J13" s="19"/>
      <c r="K13" t="s">
        <v>126</v>
      </c>
      <c r="L13" s="9">
        <f>$L$11*P13</f>
        <v>180000</v>
      </c>
      <c r="M13" s="9">
        <f>$M$11*Q13</f>
        <v>360000</v>
      </c>
      <c r="N13" s="10">
        <f>$N$11*R13</f>
        <v>262500</v>
      </c>
      <c r="P13" s="39">
        <v>0.06</v>
      </c>
      <c r="Q13" s="30">
        <v>0.08</v>
      </c>
      <c r="R13" s="31">
        <f>AVERAGE(P13:Q13)</f>
        <v>7.0000000000000007E-2</v>
      </c>
    </row>
    <row r="14" spans="2:18" x14ac:dyDescent="0.2">
      <c r="J14" s="19"/>
      <c r="K14" t="s">
        <v>127</v>
      </c>
      <c r="L14" s="9">
        <f t="shared" ref="L14:L16" si="8">$L$11*P14</f>
        <v>60000</v>
      </c>
      <c r="M14" s="9">
        <f t="shared" ref="M14:M16" si="9">$L$11*Q14</f>
        <v>120000</v>
      </c>
      <c r="N14" s="10">
        <f t="shared" ref="N14:N16" si="10">$L$11*R14</f>
        <v>90000</v>
      </c>
      <c r="P14" s="39">
        <v>0.02</v>
      </c>
      <c r="Q14" s="30">
        <v>0.04</v>
      </c>
      <c r="R14" s="31">
        <f t="shared" ref="R14:R16" si="11">AVERAGE(P14:Q14)</f>
        <v>0.03</v>
      </c>
    </row>
    <row r="15" spans="2:18" x14ac:dyDescent="0.2">
      <c r="J15" s="19"/>
      <c r="K15" t="s">
        <v>128</v>
      </c>
      <c r="L15" s="9">
        <f t="shared" si="8"/>
        <v>150000</v>
      </c>
      <c r="M15" s="9">
        <f t="shared" si="9"/>
        <v>240000</v>
      </c>
      <c r="N15" s="10">
        <f t="shared" si="10"/>
        <v>195000</v>
      </c>
      <c r="P15" s="39">
        <v>0.05</v>
      </c>
      <c r="Q15" s="30">
        <v>0.08</v>
      </c>
      <c r="R15" s="31">
        <f t="shared" si="11"/>
        <v>6.5000000000000002E-2</v>
      </c>
    </row>
    <row r="16" spans="2:18" x14ac:dyDescent="0.2">
      <c r="B16" s="3" t="s">
        <v>129</v>
      </c>
      <c r="C16" s="4"/>
      <c r="D16" s="4"/>
      <c r="E16" s="5" t="s">
        <v>130</v>
      </c>
      <c r="J16" s="19"/>
      <c r="K16" t="s">
        <v>131</v>
      </c>
      <c r="L16" s="9">
        <f t="shared" si="8"/>
        <v>60000</v>
      </c>
      <c r="M16" s="9">
        <f t="shared" si="9"/>
        <v>150000</v>
      </c>
      <c r="N16" s="10">
        <f t="shared" si="10"/>
        <v>105000.00000000001</v>
      </c>
      <c r="P16" s="40">
        <v>0.02</v>
      </c>
      <c r="Q16" s="41">
        <v>0.05</v>
      </c>
      <c r="R16" s="42">
        <f t="shared" si="11"/>
        <v>3.5000000000000003E-2</v>
      </c>
    </row>
    <row r="17" spans="2:18" x14ac:dyDescent="0.2">
      <c r="B17" s="6"/>
      <c r="E17" s="7"/>
      <c r="J17" s="20"/>
      <c r="K17" s="32" t="s">
        <v>117</v>
      </c>
      <c r="L17" s="12">
        <f>SUM(L13:L16)</f>
        <v>450000</v>
      </c>
      <c r="M17" s="12">
        <f t="shared" ref="M17:N17" si="12">SUM(M13:M16)</f>
        <v>870000</v>
      </c>
      <c r="N17" s="13">
        <f t="shared" si="12"/>
        <v>652500</v>
      </c>
    </row>
    <row r="18" spans="2:18" x14ac:dyDescent="0.2">
      <c r="B18" s="21"/>
      <c r="C18" s="16" t="s">
        <v>100</v>
      </c>
      <c r="D18" s="16" t="s">
        <v>101</v>
      </c>
      <c r="E18" s="17" t="s">
        <v>102</v>
      </c>
      <c r="J18" s="44" t="s">
        <v>115</v>
      </c>
      <c r="K18" s="4"/>
      <c r="L18" s="4"/>
      <c r="M18" s="4"/>
      <c r="N18" s="5"/>
    </row>
    <row r="19" spans="2:18" x14ac:dyDescent="0.2">
      <c r="B19" s="18" t="s">
        <v>132</v>
      </c>
      <c r="C19" s="9">
        <v>400000</v>
      </c>
      <c r="D19" s="9">
        <v>550000</v>
      </c>
      <c r="E19" s="10">
        <f>AVERAGE(C19:D19)</f>
        <v>475000</v>
      </c>
      <c r="J19" s="19"/>
      <c r="K19" t="s">
        <v>133</v>
      </c>
      <c r="L19" s="9">
        <v>50000</v>
      </c>
      <c r="M19" s="9">
        <v>100000</v>
      </c>
      <c r="N19" s="10">
        <f>AVERAGE(L19:M19)</f>
        <v>75000</v>
      </c>
      <c r="P19" s="1"/>
      <c r="Q19" s="1"/>
      <c r="R19" s="1"/>
    </row>
    <row r="20" spans="2:18" x14ac:dyDescent="0.2">
      <c r="B20" s="19" t="s">
        <v>134</v>
      </c>
      <c r="C20" s="9">
        <v>275000</v>
      </c>
      <c r="D20" s="9">
        <v>375000</v>
      </c>
      <c r="E20" s="10">
        <f t="shared" ref="E20:E23" si="13">AVERAGE(C20:D20)</f>
        <v>325000</v>
      </c>
      <c r="J20" s="19"/>
      <c r="K20" t="s">
        <v>135</v>
      </c>
      <c r="L20" s="9">
        <v>3000</v>
      </c>
      <c r="M20" s="9">
        <v>7000</v>
      </c>
      <c r="N20" s="10">
        <f t="shared" ref="N20:N22" si="14">AVERAGE(L20:M20)</f>
        <v>5000</v>
      </c>
      <c r="P20" s="2"/>
      <c r="Q20" s="93"/>
      <c r="R20" s="2"/>
    </row>
    <row r="21" spans="2:18" x14ac:dyDescent="0.2">
      <c r="B21" s="19" t="s">
        <v>136</v>
      </c>
      <c r="C21" s="9">
        <v>90000</v>
      </c>
      <c r="D21" s="9">
        <v>130000</v>
      </c>
      <c r="E21" s="10">
        <f t="shared" si="13"/>
        <v>110000</v>
      </c>
      <c r="J21" s="19"/>
      <c r="K21" t="s">
        <v>137</v>
      </c>
      <c r="L21" s="9">
        <v>60000</v>
      </c>
      <c r="M21" s="9">
        <v>120000</v>
      </c>
      <c r="N21" s="10">
        <f t="shared" si="14"/>
        <v>90000</v>
      </c>
    </row>
    <row r="22" spans="2:18" x14ac:dyDescent="0.2">
      <c r="B22" s="19" t="s">
        <v>138</v>
      </c>
      <c r="C22" s="9">
        <v>100000</v>
      </c>
      <c r="D22" s="9">
        <v>140000</v>
      </c>
      <c r="E22" s="10">
        <f t="shared" si="13"/>
        <v>120000</v>
      </c>
      <c r="J22" s="19"/>
      <c r="K22" t="s">
        <v>139</v>
      </c>
      <c r="L22" s="9">
        <v>40000</v>
      </c>
      <c r="M22" s="9">
        <v>100000</v>
      </c>
      <c r="N22" s="10">
        <f t="shared" si="14"/>
        <v>70000</v>
      </c>
    </row>
    <row r="23" spans="2:18" x14ac:dyDescent="0.2">
      <c r="B23" s="19" t="s">
        <v>140</v>
      </c>
      <c r="C23" s="9">
        <v>100000</v>
      </c>
      <c r="D23" s="9">
        <v>150000</v>
      </c>
      <c r="E23" s="10">
        <f t="shared" si="13"/>
        <v>125000</v>
      </c>
      <c r="J23" s="20"/>
      <c r="K23" s="32" t="s">
        <v>117</v>
      </c>
      <c r="L23" s="12">
        <f>SUM(L19:L22)</f>
        <v>153000</v>
      </c>
      <c r="M23" s="12">
        <f t="shared" ref="M23:N23" si="15">SUM(M19:M22)</f>
        <v>327000</v>
      </c>
      <c r="N23" s="13">
        <f t="shared" si="15"/>
        <v>240000</v>
      </c>
    </row>
    <row r="24" spans="2:18" x14ac:dyDescent="0.2">
      <c r="B24" s="20" t="s">
        <v>141</v>
      </c>
      <c r="C24" s="12">
        <f>SUM(C19:C23)</f>
        <v>965000</v>
      </c>
      <c r="D24" s="12">
        <f t="shared" ref="D24:E24" si="16">SUM(D19:D23)</f>
        <v>1345000</v>
      </c>
      <c r="E24" s="13">
        <f t="shared" si="16"/>
        <v>1155000</v>
      </c>
      <c r="J24" s="44" t="s">
        <v>142</v>
      </c>
      <c r="K24" s="4"/>
      <c r="L24" s="4"/>
      <c r="M24" s="4"/>
      <c r="N24" s="5"/>
    </row>
    <row r="25" spans="2:18" x14ac:dyDescent="0.2">
      <c r="J25" s="19" t="s">
        <v>143</v>
      </c>
      <c r="K25" t="s">
        <v>144</v>
      </c>
      <c r="L25" s="9">
        <v>20000</v>
      </c>
      <c r="M25" s="9">
        <v>75000</v>
      </c>
      <c r="N25" s="29">
        <f>AVERAGE(L25:M25)</f>
        <v>47500</v>
      </c>
    </row>
    <row r="26" spans="2:18" x14ac:dyDescent="0.2">
      <c r="J26" s="19"/>
      <c r="K26" t="s">
        <v>145</v>
      </c>
      <c r="L26" s="9">
        <v>50000</v>
      </c>
      <c r="M26" s="9">
        <v>125000</v>
      </c>
      <c r="N26" s="29">
        <f t="shared" ref="N26:N27" si="17">AVERAGE(L26:M26)</f>
        <v>87500</v>
      </c>
    </row>
    <row r="27" spans="2:18" x14ac:dyDescent="0.2">
      <c r="B27" s="3" t="s">
        <v>146</v>
      </c>
      <c r="C27" s="5"/>
      <c r="J27" s="19"/>
      <c r="K27" t="s">
        <v>147</v>
      </c>
      <c r="L27" s="9">
        <v>30000</v>
      </c>
      <c r="M27" s="9">
        <v>100000</v>
      </c>
      <c r="N27" s="29">
        <f t="shared" si="17"/>
        <v>65000</v>
      </c>
    </row>
    <row r="28" spans="2:18" x14ac:dyDescent="0.2">
      <c r="B28" s="6"/>
      <c r="C28" s="7"/>
      <c r="J28" s="20"/>
      <c r="K28" s="32" t="s">
        <v>117</v>
      </c>
      <c r="L28" s="37">
        <f>SUM(L25:L27)</f>
        <v>100000</v>
      </c>
      <c r="M28" s="37">
        <f t="shared" ref="M28:N28" si="18">SUM(M25:M27)</f>
        <v>300000</v>
      </c>
      <c r="N28" s="99">
        <f t="shared" si="18"/>
        <v>200000</v>
      </c>
    </row>
    <row r="29" spans="2:18" x14ac:dyDescent="0.2">
      <c r="B29" s="21"/>
      <c r="C29" s="17" t="s">
        <v>148</v>
      </c>
      <c r="J29" s="44" t="s">
        <v>120</v>
      </c>
      <c r="K29" s="4"/>
      <c r="L29" s="4"/>
      <c r="M29" s="4"/>
      <c r="N29" s="5"/>
    </row>
    <row r="30" spans="2:18" x14ac:dyDescent="0.2">
      <c r="B30" s="66" t="s">
        <v>106</v>
      </c>
      <c r="C30" s="104">
        <v>1250000</v>
      </c>
      <c r="J30" s="19"/>
      <c r="N30" s="7"/>
    </row>
    <row r="31" spans="2:18" x14ac:dyDescent="0.2">
      <c r="B31" s="67" t="s">
        <v>109</v>
      </c>
      <c r="C31" s="104">
        <v>3500000</v>
      </c>
      <c r="J31" s="19"/>
      <c r="K31" t="s">
        <v>149</v>
      </c>
      <c r="L31" s="9">
        <v>50000</v>
      </c>
      <c r="M31" s="9">
        <v>100000</v>
      </c>
      <c r="N31" s="10">
        <f>AVERAGE(L31:M31)</f>
        <v>75000</v>
      </c>
    </row>
    <row r="32" spans="2:18" x14ac:dyDescent="0.2">
      <c r="B32" s="67" t="s">
        <v>112</v>
      </c>
      <c r="C32" s="104">
        <f>C7</f>
        <v>450000</v>
      </c>
      <c r="J32" s="19"/>
      <c r="K32" t="s">
        <v>150</v>
      </c>
      <c r="L32" s="9">
        <v>150000</v>
      </c>
      <c r="M32" s="9">
        <v>300000</v>
      </c>
      <c r="N32" s="10">
        <f t="shared" ref="N32:N33" si="19">AVERAGE(L32:M32)</f>
        <v>225000</v>
      </c>
    </row>
    <row r="33" spans="2:14" x14ac:dyDescent="0.2">
      <c r="B33" s="67" t="s">
        <v>115</v>
      </c>
      <c r="C33" s="104">
        <f>L23</f>
        <v>153000</v>
      </c>
      <c r="J33" s="19"/>
      <c r="K33" t="s">
        <v>151</v>
      </c>
      <c r="L33" s="9">
        <v>25000</v>
      </c>
      <c r="M33" s="9">
        <v>50000</v>
      </c>
      <c r="N33" s="10">
        <f t="shared" si="19"/>
        <v>37500</v>
      </c>
    </row>
    <row r="34" spans="2:14" x14ac:dyDescent="0.2">
      <c r="B34" s="67" t="s">
        <v>118</v>
      </c>
      <c r="C34" s="104">
        <f>L28</f>
        <v>100000</v>
      </c>
      <c r="J34" s="20"/>
      <c r="K34" s="32" t="s">
        <v>117</v>
      </c>
      <c r="L34" s="12">
        <f>SUM(L31:L33)</f>
        <v>225000</v>
      </c>
      <c r="M34" s="12">
        <f t="shared" ref="M34:N34" si="20">SUM(M31:M33)</f>
        <v>450000</v>
      </c>
      <c r="N34" s="13">
        <f t="shared" si="20"/>
        <v>337500</v>
      </c>
    </row>
    <row r="35" spans="2:14" x14ac:dyDescent="0.2">
      <c r="B35" s="67" t="s">
        <v>120</v>
      </c>
      <c r="C35" s="105">
        <f>L34</f>
        <v>225000</v>
      </c>
      <c r="J35" s="44" t="s">
        <v>152</v>
      </c>
      <c r="K35" s="4"/>
      <c r="L35" s="4"/>
      <c r="M35" s="4"/>
      <c r="N35" s="5"/>
    </row>
    <row r="36" spans="2:14" x14ac:dyDescent="0.2">
      <c r="B36" s="67" t="s">
        <v>122</v>
      </c>
      <c r="C36" s="104">
        <f>N38</f>
        <v>405391.7</v>
      </c>
      <c r="J36" s="19"/>
      <c r="K36" t="s">
        <v>153</v>
      </c>
      <c r="L36" s="30">
        <v>0.05</v>
      </c>
      <c r="M36" s="30">
        <v>0.1</v>
      </c>
      <c r="N36" s="31">
        <v>7.0000000000000007E-2</v>
      </c>
    </row>
    <row r="37" spans="2:14" x14ac:dyDescent="0.2">
      <c r="B37" s="67" t="s">
        <v>124</v>
      </c>
      <c r="C37" s="104">
        <f>L43</f>
        <v>50000</v>
      </c>
      <c r="J37" s="19"/>
      <c r="K37" t="s">
        <v>154</v>
      </c>
      <c r="L37" s="28">
        <f>SUM(L34,L28,L23,L17,L11,L8)</f>
        <v>4277320</v>
      </c>
      <c r="M37" s="28">
        <f>SUM(M34,M28,M23,M17,M11,M8)</f>
        <v>7320300</v>
      </c>
      <c r="N37" s="29">
        <f>SUM(N34,N28,N23,N17,N11,N8)</f>
        <v>5791310</v>
      </c>
    </row>
    <row r="38" spans="2:14" x14ac:dyDescent="0.2">
      <c r="B38" s="67" t="s">
        <v>132</v>
      </c>
      <c r="C38" s="104">
        <v>450000</v>
      </c>
      <c r="J38" s="20"/>
      <c r="K38" s="32" t="s">
        <v>117</v>
      </c>
      <c r="L38" s="37">
        <f>L37*L36</f>
        <v>213866</v>
      </c>
      <c r="M38" s="37">
        <f>M37*M36</f>
        <v>732030</v>
      </c>
      <c r="N38" s="99">
        <f>N37*N36</f>
        <v>405391.7</v>
      </c>
    </row>
    <row r="39" spans="2:14" x14ac:dyDescent="0.2">
      <c r="B39" s="67" t="s">
        <v>134</v>
      </c>
      <c r="C39" s="104">
        <v>300000</v>
      </c>
      <c r="J39" s="45" t="s">
        <v>155</v>
      </c>
      <c r="N39" s="7"/>
    </row>
    <row r="40" spans="2:14" x14ac:dyDescent="0.2">
      <c r="B40" s="67" t="s">
        <v>136</v>
      </c>
      <c r="C40" s="104">
        <f>E21</f>
        <v>110000</v>
      </c>
      <c r="J40" s="19"/>
      <c r="K40" t="s">
        <v>156</v>
      </c>
      <c r="L40" s="9">
        <v>20000</v>
      </c>
      <c r="M40" s="9">
        <v>50000</v>
      </c>
      <c r="N40" s="10">
        <f>AVERAGE(L40:M40)</f>
        <v>35000</v>
      </c>
    </row>
    <row r="41" spans="2:14" x14ac:dyDescent="0.2">
      <c r="B41" s="67" t="s">
        <v>138</v>
      </c>
      <c r="C41" s="104">
        <f>E22</f>
        <v>120000</v>
      </c>
      <c r="J41" s="19"/>
      <c r="K41" t="s">
        <v>157</v>
      </c>
      <c r="L41" s="9">
        <v>20000</v>
      </c>
      <c r="M41" s="9">
        <v>50000</v>
      </c>
      <c r="N41" s="10">
        <f t="shared" ref="N41:N42" si="21">AVERAGE(L41:M41)</f>
        <v>35000</v>
      </c>
    </row>
    <row r="42" spans="2:14" x14ac:dyDescent="0.2">
      <c r="B42" s="67" t="s">
        <v>140</v>
      </c>
      <c r="C42" s="104">
        <f>C23</f>
        <v>100000</v>
      </c>
      <c r="J42" s="19"/>
      <c r="K42" t="s">
        <v>158</v>
      </c>
      <c r="L42" s="9">
        <v>10000</v>
      </c>
      <c r="M42" s="9">
        <v>50000</v>
      </c>
      <c r="N42" s="10">
        <f t="shared" si="21"/>
        <v>30000</v>
      </c>
    </row>
    <row r="43" spans="2:14" x14ac:dyDescent="0.2">
      <c r="B43" s="67"/>
      <c r="C43" s="8"/>
      <c r="J43" s="20"/>
      <c r="K43" s="32" t="s">
        <v>117</v>
      </c>
      <c r="L43" s="12">
        <f>SUM(L40:L42)</f>
        <v>50000</v>
      </c>
      <c r="M43" s="12">
        <f t="shared" ref="M43:N43" si="22">SUM(M40:M42)</f>
        <v>150000</v>
      </c>
      <c r="N43" s="13">
        <f t="shared" si="22"/>
        <v>100000</v>
      </c>
    </row>
    <row r="44" spans="2:14" x14ac:dyDescent="0.2">
      <c r="B44" s="101" t="s">
        <v>159</v>
      </c>
      <c r="C44" s="103">
        <f>SUM(C30:C42)</f>
        <v>7213391.7000000002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2585-085C-364D-A730-063B8937E5D8}">
  <dimension ref="B2:F362"/>
  <sheetViews>
    <sheetView zoomScaleNormal="100" workbookViewId="0">
      <selection activeCell="D3" sqref="D3"/>
    </sheetView>
  </sheetViews>
  <sheetFormatPr baseColWidth="10" defaultColWidth="11" defaultRowHeight="16" x14ac:dyDescent="0.2"/>
  <cols>
    <col min="2" max="2" width="15" style="52" bestFit="1" customWidth="1"/>
    <col min="3" max="3" width="14.5" bestFit="1" customWidth="1"/>
    <col min="4" max="4" width="18.33203125" bestFit="1" customWidth="1"/>
    <col min="5" max="5" width="22.6640625" bestFit="1" customWidth="1"/>
    <col min="6" max="6" width="22.33203125" bestFit="1" customWidth="1"/>
  </cols>
  <sheetData>
    <row r="2" spans="2:6" x14ac:dyDescent="0.2">
      <c r="B2" s="109" t="s">
        <v>160</v>
      </c>
      <c r="C2" s="110" t="s">
        <v>161</v>
      </c>
      <c r="D2" s="110" t="s">
        <v>162</v>
      </c>
      <c r="E2" s="110" t="s">
        <v>163</v>
      </c>
      <c r="F2" s="111" t="s">
        <v>164</v>
      </c>
    </row>
    <row r="3" spans="2:6" x14ac:dyDescent="0.2">
      <c r="B3" s="85">
        <v>1</v>
      </c>
      <c r="C3" s="86">
        <f>Overview!F12</f>
        <v>4328035.0199999996</v>
      </c>
      <c r="D3" s="86">
        <f>C3*Overview!$F$13/12</f>
        <v>14426.783399999998</v>
      </c>
      <c r="E3" s="87">
        <f>-Overview!$F$15</f>
        <v>-20662.701178581559</v>
      </c>
      <c r="F3" s="88">
        <f>SUM(C3:E3)</f>
        <v>4321799.1022214182</v>
      </c>
    </row>
    <row r="4" spans="2:6" x14ac:dyDescent="0.2">
      <c r="B4" s="89">
        <v>2</v>
      </c>
      <c r="C4" s="28">
        <f>F3</f>
        <v>4321799.1022214182</v>
      </c>
      <c r="D4" s="28">
        <f>C4*Overview!$F$13/12</f>
        <v>14405.997007404729</v>
      </c>
      <c r="E4" s="65">
        <f>-Overview!$F$15</f>
        <v>-20662.701178581559</v>
      </c>
      <c r="F4" s="29">
        <f>SUM(C4:E4)</f>
        <v>4315542.3980502412</v>
      </c>
    </row>
    <row r="5" spans="2:6" x14ac:dyDescent="0.2">
      <c r="B5" s="89">
        <v>3</v>
      </c>
      <c r="C5" s="28">
        <f>F4</f>
        <v>4315542.3980502412</v>
      </c>
      <c r="D5" s="28">
        <f>C5*Overview!$F$13/12</f>
        <v>14385.141326834137</v>
      </c>
      <c r="E5" s="65">
        <f>-Overview!$F$15</f>
        <v>-20662.701178581559</v>
      </c>
      <c r="F5" s="29">
        <f t="shared" ref="F5:F68" si="0">SUM(C5:E5)</f>
        <v>4309264.8381984942</v>
      </c>
    </row>
    <row r="6" spans="2:6" x14ac:dyDescent="0.2">
      <c r="B6" s="89">
        <v>4</v>
      </c>
      <c r="C6" s="28">
        <f t="shared" ref="C6:C69" si="1">F5</f>
        <v>4309264.8381984942</v>
      </c>
      <c r="D6" s="28">
        <f>C6*Overview!$F$13/12</f>
        <v>14364.216127328315</v>
      </c>
      <c r="E6" s="65">
        <f>-Overview!$F$15</f>
        <v>-20662.701178581559</v>
      </c>
      <c r="F6" s="29">
        <f t="shared" si="0"/>
        <v>4302966.3531472413</v>
      </c>
    </row>
    <row r="7" spans="2:6" x14ac:dyDescent="0.2">
      <c r="B7" s="89">
        <v>5</v>
      </c>
      <c r="C7" s="28">
        <f t="shared" si="1"/>
        <v>4302966.3531472413</v>
      </c>
      <c r="D7" s="28">
        <f>C7*Overview!$F$13/12</f>
        <v>14343.221177157471</v>
      </c>
      <c r="E7" s="65">
        <f>-Overview!$F$15</f>
        <v>-20662.701178581559</v>
      </c>
      <c r="F7" s="29">
        <f t="shared" si="0"/>
        <v>4296646.8731458168</v>
      </c>
    </row>
    <row r="8" spans="2:6" x14ac:dyDescent="0.2">
      <c r="B8" s="89">
        <v>6</v>
      </c>
      <c r="C8" s="28">
        <f t="shared" si="1"/>
        <v>4296646.8731458168</v>
      </c>
      <c r="D8" s="28">
        <f>C8*Overview!$F$13/12</f>
        <v>14322.156243819389</v>
      </c>
      <c r="E8" s="65">
        <f>-Overview!$F$15</f>
        <v>-20662.701178581559</v>
      </c>
      <c r="F8" s="29">
        <f t="shared" si="0"/>
        <v>4290306.3282110551</v>
      </c>
    </row>
    <row r="9" spans="2:6" x14ac:dyDescent="0.2">
      <c r="B9" s="89">
        <v>7</v>
      </c>
      <c r="C9" s="28">
        <f t="shared" si="1"/>
        <v>4290306.3282110551</v>
      </c>
      <c r="D9" s="28">
        <f>C9*Overview!$F$13/12</f>
        <v>14301.021094036851</v>
      </c>
      <c r="E9" s="65">
        <f>-Overview!$F$15</f>
        <v>-20662.701178581559</v>
      </c>
      <c r="F9" s="29">
        <f t="shared" si="0"/>
        <v>4283944.6481265109</v>
      </c>
    </row>
    <row r="10" spans="2:6" x14ac:dyDescent="0.2">
      <c r="B10" s="89">
        <v>8</v>
      </c>
      <c r="C10" s="28">
        <f t="shared" si="1"/>
        <v>4283944.6481265109</v>
      </c>
      <c r="D10" s="28">
        <f>C10*Overview!$F$13/12</f>
        <v>14279.815493755037</v>
      </c>
      <c r="E10" s="65">
        <f>-Overview!$F$15</f>
        <v>-20662.701178581559</v>
      </c>
      <c r="F10" s="29">
        <f t="shared" si="0"/>
        <v>4277561.7624416845</v>
      </c>
    </row>
    <row r="11" spans="2:6" x14ac:dyDescent="0.2">
      <c r="B11" s="89">
        <v>9</v>
      </c>
      <c r="C11" s="28">
        <f t="shared" si="1"/>
        <v>4277561.7624416845</v>
      </c>
      <c r="D11" s="28">
        <f>C11*Overview!$F$13/12</f>
        <v>14258.539208138949</v>
      </c>
      <c r="E11" s="65">
        <f>-Overview!$F$15</f>
        <v>-20662.701178581559</v>
      </c>
      <c r="F11" s="29">
        <f t="shared" si="0"/>
        <v>4271157.6004712423</v>
      </c>
    </row>
    <row r="12" spans="2:6" x14ac:dyDescent="0.2">
      <c r="B12" s="89">
        <v>10</v>
      </c>
      <c r="C12" s="28">
        <f t="shared" si="1"/>
        <v>4271157.6004712423</v>
      </c>
      <c r="D12" s="28">
        <f>C12*Overview!$F$13/12</f>
        <v>14237.192001570809</v>
      </c>
      <c r="E12" s="65">
        <f>-Overview!$F$15</f>
        <v>-20662.701178581559</v>
      </c>
      <c r="F12" s="29">
        <f t="shared" si="0"/>
        <v>4264732.0912942318</v>
      </c>
    </row>
    <row r="13" spans="2:6" x14ac:dyDescent="0.2">
      <c r="B13" s="89">
        <v>11</v>
      </c>
      <c r="C13" s="28">
        <f t="shared" si="1"/>
        <v>4264732.0912942318</v>
      </c>
      <c r="D13" s="28">
        <f>C13*Overview!$F$13/12</f>
        <v>14215.77363764744</v>
      </c>
      <c r="E13" s="65">
        <f>-Overview!$F$15</f>
        <v>-20662.701178581559</v>
      </c>
      <c r="F13" s="29">
        <f t="shared" si="0"/>
        <v>4258285.1637532981</v>
      </c>
    </row>
    <row r="14" spans="2:6" x14ac:dyDescent="0.2">
      <c r="B14" s="89">
        <v>12</v>
      </c>
      <c r="C14" s="28">
        <f t="shared" si="1"/>
        <v>4258285.1637532981</v>
      </c>
      <c r="D14" s="28">
        <f>C14*Overview!$F$13/12</f>
        <v>14194.283879177661</v>
      </c>
      <c r="E14" s="65">
        <f>-Overview!$F$15</f>
        <v>-20662.701178581559</v>
      </c>
      <c r="F14" s="29">
        <f t="shared" si="0"/>
        <v>4251816.7464538943</v>
      </c>
    </row>
    <row r="15" spans="2:6" x14ac:dyDescent="0.2">
      <c r="B15" s="89">
        <v>13</v>
      </c>
      <c r="C15" s="28">
        <f t="shared" si="1"/>
        <v>4251816.7464538943</v>
      </c>
      <c r="D15" s="28">
        <f>C15*Overview!$F$13/12</f>
        <v>14172.722488179648</v>
      </c>
      <c r="E15" s="65">
        <f>-Overview!$F$15</f>
        <v>-20662.701178581559</v>
      </c>
      <c r="F15" s="29">
        <f t="shared" si="0"/>
        <v>4245326.7677634927</v>
      </c>
    </row>
    <row r="16" spans="2:6" x14ac:dyDescent="0.2">
      <c r="B16" s="89">
        <v>14</v>
      </c>
      <c r="C16" s="28">
        <f t="shared" si="1"/>
        <v>4245326.7677634927</v>
      </c>
      <c r="D16" s="28">
        <f>C16*Overview!$F$13/12</f>
        <v>14151.089225878308</v>
      </c>
      <c r="E16" s="65">
        <f>-Overview!$F$15</f>
        <v>-20662.701178581559</v>
      </c>
      <c r="F16" s="29">
        <f t="shared" si="0"/>
        <v>4238815.1558107892</v>
      </c>
    </row>
    <row r="17" spans="2:6" x14ac:dyDescent="0.2">
      <c r="B17" s="89">
        <v>15</v>
      </c>
      <c r="C17" s="28">
        <f t="shared" si="1"/>
        <v>4238815.1558107892</v>
      </c>
      <c r="D17" s="28">
        <f>C17*Overview!$F$13/12</f>
        <v>14129.383852702631</v>
      </c>
      <c r="E17" s="65">
        <f>-Overview!$F$15</f>
        <v>-20662.701178581559</v>
      </c>
      <c r="F17" s="29">
        <f t="shared" si="0"/>
        <v>4232281.8384849103</v>
      </c>
    </row>
    <row r="18" spans="2:6" x14ac:dyDescent="0.2">
      <c r="B18" s="89">
        <v>16</v>
      </c>
      <c r="C18" s="28">
        <f t="shared" si="1"/>
        <v>4232281.8384849103</v>
      </c>
      <c r="D18" s="28">
        <f>C18*Overview!$F$13/12</f>
        <v>14107.606128283034</v>
      </c>
      <c r="E18" s="65">
        <f>-Overview!$F$15</f>
        <v>-20662.701178581559</v>
      </c>
      <c r="F18" s="29">
        <f t="shared" si="0"/>
        <v>4225726.7434346117</v>
      </c>
    </row>
    <row r="19" spans="2:6" x14ac:dyDescent="0.2">
      <c r="B19" s="89">
        <v>17</v>
      </c>
      <c r="C19" s="28">
        <f t="shared" si="1"/>
        <v>4225726.7434346117</v>
      </c>
      <c r="D19" s="28">
        <f>C19*Overview!$F$13/12</f>
        <v>14085.755811448706</v>
      </c>
      <c r="E19" s="65">
        <f>-Overview!$F$15</f>
        <v>-20662.701178581559</v>
      </c>
      <c r="F19" s="29">
        <f t="shared" si="0"/>
        <v>4219149.7980674794</v>
      </c>
    </row>
    <row r="20" spans="2:6" x14ac:dyDescent="0.2">
      <c r="B20" s="89">
        <v>18</v>
      </c>
      <c r="C20" s="28">
        <f t="shared" si="1"/>
        <v>4219149.7980674794</v>
      </c>
      <c r="D20" s="28">
        <f>C20*Overview!$F$13/12</f>
        <v>14063.832660224931</v>
      </c>
      <c r="E20" s="65">
        <f>-Overview!$F$15</f>
        <v>-20662.701178581559</v>
      </c>
      <c r="F20" s="29">
        <f t="shared" si="0"/>
        <v>4212550.9295491232</v>
      </c>
    </row>
    <row r="21" spans="2:6" x14ac:dyDescent="0.2">
      <c r="B21" s="89">
        <v>19</v>
      </c>
      <c r="C21" s="28">
        <f t="shared" si="1"/>
        <v>4212550.9295491232</v>
      </c>
      <c r="D21" s="28">
        <f>C21*Overview!$F$13/12</f>
        <v>14041.83643183041</v>
      </c>
      <c r="E21" s="65">
        <f>-Overview!$F$15</f>
        <v>-20662.701178581559</v>
      </c>
      <c r="F21" s="29">
        <f t="shared" si="0"/>
        <v>4205930.0648023719</v>
      </c>
    </row>
    <row r="22" spans="2:6" x14ac:dyDescent="0.2">
      <c r="B22" s="89">
        <v>20</v>
      </c>
      <c r="C22" s="28">
        <f t="shared" si="1"/>
        <v>4205930.0648023719</v>
      </c>
      <c r="D22" s="28">
        <f>C22*Overview!$F$13/12</f>
        <v>14019.766882674572</v>
      </c>
      <c r="E22" s="65">
        <f>-Overview!$F$15</f>
        <v>-20662.701178581559</v>
      </c>
      <c r="F22" s="29">
        <f t="shared" si="0"/>
        <v>4199287.1305064652</v>
      </c>
    </row>
    <row r="23" spans="2:6" x14ac:dyDescent="0.2">
      <c r="B23" s="89">
        <v>21</v>
      </c>
      <c r="C23" s="28">
        <f t="shared" si="1"/>
        <v>4199287.1305064652</v>
      </c>
      <c r="D23" s="28">
        <f>C23*Overview!$F$13/12</f>
        <v>13997.623768354884</v>
      </c>
      <c r="E23" s="65">
        <f>-Overview!$F$15</f>
        <v>-20662.701178581559</v>
      </c>
      <c r="F23" s="29">
        <f t="shared" si="0"/>
        <v>4192622.0530962385</v>
      </c>
    </row>
    <row r="24" spans="2:6" x14ac:dyDescent="0.2">
      <c r="B24" s="89">
        <v>22</v>
      </c>
      <c r="C24" s="28">
        <f t="shared" si="1"/>
        <v>4192622.0530962385</v>
      </c>
      <c r="D24" s="28">
        <f>C24*Overview!$F$13/12</f>
        <v>13975.406843654129</v>
      </c>
      <c r="E24" s="65">
        <f>-Overview!$F$15</f>
        <v>-20662.701178581559</v>
      </c>
      <c r="F24" s="29">
        <f t="shared" si="0"/>
        <v>4185934.7587613109</v>
      </c>
    </row>
    <row r="25" spans="2:6" x14ac:dyDescent="0.2">
      <c r="B25" s="89">
        <v>23</v>
      </c>
      <c r="C25" s="28">
        <f t="shared" si="1"/>
        <v>4185934.7587613109</v>
      </c>
      <c r="D25" s="28">
        <f>C25*Overview!$F$13/12</f>
        <v>13953.115862537705</v>
      </c>
      <c r="E25" s="65">
        <f>-Overview!$F$15</f>
        <v>-20662.701178581559</v>
      </c>
      <c r="F25" s="29">
        <f t="shared" si="0"/>
        <v>4179225.1734452676</v>
      </c>
    </row>
    <row r="26" spans="2:6" x14ac:dyDescent="0.2">
      <c r="B26" s="89">
        <v>24</v>
      </c>
      <c r="C26" s="28">
        <f t="shared" si="1"/>
        <v>4179225.1734452676</v>
      </c>
      <c r="D26" s="28">
        <f>C26*Overview!$F$13/12</f>
        <v>13930.750578150893</v>
      </c>
      <c r="E26" s="65">
        <f>-Overview!$F$15</f>
        <v>-20662.701178581559</v>
      </c>
      <c r="F26" s="29">
        <f t="shared" si="0"/>
        <v>4172493.2228448372</v>
      </c>
    </row>
    <row r="27" spans="2:6" x14ac:dyDescent="0.2">
      <c r="B27" s="89">
        <v>25</v>
      </c>
      <c r="C27" s="28">
        <f t="shared" si="1"/>
        <v>4172493.2228448372</v>
      </c>
      <c r="D27" s="28">
        <f>C27*Overview!$F$13/12</f>
        <v>13908.310742816124</v>
      </c>
      <c r="E27" s="65">
        <f>-Overview!$F$15</f>
        <v>-20662.701178581559</v>
      </c>
      <c r="F27" s="29">
        <f t="shared" si="0"/>
        <v>4165738.8324090717</v>
      </c>
    </row>
    <row r="28" spans="2:6" x14ac:dyDescent="0.2">
      <c r="B28" s="89">
        <v>26</v>
      </c>
      <c r="C28" s="28">
        <f t="shared" si="1"/>
        <v>4165738.8324090717</v>
      </c>
      <c r="D28" s="28">
        <f>C28*Overview!$F$13/12</f>
        <v>13885.796108030239</v>
      </c>
      <c r="E28" s="65">
        <f>-Overview!$F$15</f>
        <v>-20662.701178581559</v>
      </c>
      <c r="F28" s="29">
        <f t="shared" si="0"/>
        <v>4158961.9273385205</v>
      </c>
    </row>
    <row r="29" spans="2:6" x14ac:dyDescent="0.2">
      <c r="B29" s="89">
        <v>27</v>
      </c>
      <c r="C29" s="28">
        <f t="shared" si="1"/>
        <v>4158961.9273385205</v>
      </c>
      <c r="D29" s="28">
        <f>C29*Overview!$F$13/12</f>
        <v>13863.206424461736</v>
      </c>
      <c r="E29" s="65">
        <f>-Overview!$F$15</f>
        <v>-20662.701178581559</v>
      </c>
      <c r="F29" s="29">
        <f t="shared" si="0"/>
        <v>4152162.4325844008</v>
      </c>
    </row>
    <row r="30" spans="2:6" x14ac:dyDescent="0.2">
      <c r="B30" s="89">
        <v>28</v>
      </c>
      <c r="C30" s="28">
        <f t="shared" si="1"/>
        <v>4152162.4325844008</v>
      </c>
      <c r="D30" s="28">
        <f>C30*Overview!$F$13/12</f>
        <v>13840.541441948002</v>
      </c>
      <c r="E30" s="65">
        <f>-Overview!$F$15</f>
        <v>-20662.701178581559</v>
      </c>
      <c r="F30" s="29">
        <f t="shared" si="0"/>
        <v>4145340.2728477675</v>
      </c>
    </row>
    <row r="31" spans="2:6" x14ac:dyDescent="0.2">
      <c r="B31" s="89">
        <v>29</v>
      </c>
      <c r="C31" s="28">
        <f t="shared" si="1"/>
        <v>4145340.2728477675</v>
      </c>
      <c r="D31" s="28">
        <f>C31*Overview!$F$13/12</f>
        <v>13817.800909492558</v>
      </c>
      <c r="E31" s="65">
        <f>-Overview!$F$15</f>
        <v>-20662.701178581559</v>
      </c>
      <c r="F31" s="29">
        <f t="shared" si="0"/>
        <v>4138495.3725786787</v>
      </c>
    </row>
    <row r="32" spans="2:6" x14ac:dyDescent="0.2">
      <c r="B32" s="89">
        <v>30</v>
      </c>
      <c r="C32" s="28">
        <f t="shared" si="1"/>
        <v>4138495.3725786787</v>
      </c>
      <c r="D32" s="28">
        <f>C32*Overview!$F$13/12</f>
        <v>13794.984575262262</v>
      </c>
      <c r="E32" s="65">
        <f>-Overview!$F$15</f>
        <v>-20662.701178581559</v>
      </c>
      <c r="F32" s="29">
        <f t="shared" si="0"/>
        <v>4131627.6559753595</v>
      </c>
    </row>
    <row r="33" spans="2:6" x14ac:dyDescent="0.2">
      <c r="B33" s="89">
        <v>31</v>
      </c>
      <c r="C33" s="28">
        <f t="shared" si="1"/>
        <v>4131627.6559753595</v>
      </c>
      <c r="D33" s="28">
        <f>C33*Overview!$F$13/12</f>
        <v>13772.092186584532</v>
      </c>
      <c r="E33" s="65">
        <f>-Overview!$F$15</f>
        <v>-20662.701178581559</v>
      </c>
      <c r="F33" s="29">
        <f t="shared" si="0"/>
        <v>4124737.0469833626</v>
      </c>
    </row>
    <row r="34" spans="2:6" x14ac:dyDescent="0.2">
      <c r="B34" s="89">
        <v>32</v>
      </c>
      <c r="C34" s="28">
        <f t="shared" si="1"/>
        <v>4124737.0469833626</v>
      </c>
      <c r="D34" s="28">
        <f>C34*Overview!$F$13/12</f>
        <v>13749.123489944543</v>
      </c>
      <c r="E34" s="65">
        <f>-Overview!$F$15</f>
        <v>-20662.701178581559</v>
      </c>
      <c r="F34" s="29">
        <f t="shared" si="0"/>
        <v>4117823.4692947259</v>
      </c>
    </row>
    <row r="35" spans="2:6" x14ac:dyDescent="0.2">
      <c r="B35" s="89">
        <v>33</v>
      </c>
      <c r="C35" s="28">
        <f t="shared" si="1"/>
        <v>4117823.4692947259</v>
      </c>
      <c r="D35" s="28">
        <f>C35*Overview!$F$13/12</f>
        <v>13726.078230982421</v>
      </c>
      <c r="E35" s="65">
        <f>-Overview!$F$15</f>
        <v>-20662.701178581559</v>
      </c>
      <c r="F35" s="29">
        <f t="shared" si="0"/>
        <v>4110886.8463471271</v>
      </c>
    </row>
    <row r="36" spans="2:6" x14ac:dyDescent="0.2">
      <c r="B36" s="89">
        <v>34</v>
      </c>
      <c r="C36" s="28">
        <f t="shared" si="1"/>
        <v>4110886.8463471271</v>
      </c>
      <c r="D36" s="28">
        <f>C36*Overview!$F$13/12</f>
        <v>13702.956154490423</v>
      </c>
      <c r="E36" s="65">
        <f>-Overview!$F$15</f>
        <v>-20662.701178581559</v>
      </c>
      <c r="F36" s="29">
        <f t="shared" si="0"/>
        <v>4103927.101323036</v>
      </c>
    </row>
    <row r="37" spans="2:6" x14ac:dyDescent="0.2">
      <c r="B37" s="89">
        <v>35</v>
      </c>
      <c r="C37" s="28">
        <f t="shared" si="1"/>
        <v>4103927.101323036</v>
      </c>
      <c r="D37" s="28">
        <f>C37*Overview!$F$13/12</f>
        <v>13679.757004410121</v>
      </c>
      <c r="E37" s="65">
        <f>-Overview!$F$15</f>
        <v>-20662.701178581559</v>
      </c>
      <c r="F37" s="29">
        <f t="shared" si="0"/>
        <v>4096944.1571488646</v>
      </c>
    </row>
    <row r="38" spans="2:6" x14ac:dyDescent="0.2">
      <c r="B38" s="89">
        <v>36</v>
      </c>
      <c r="C38" s="28">
        <f t="shared" si="1"/>
        <v>4096944.1571488646</v>
      </c>
      <c r="D38" s="28">
        <f>C38*Overview!$F$13/12</f>
        <v>13656.48052382955</v>
      </c>
      <c r="E38" s="65">
        <f>-Overview!$F$15</f>
        <v>-20662.701178581559</v>
      </c>
      <c r="F38" s="29">
        <f t="shared" si="0"/>
        <v>4089937.9364941125</v>
      </c>
    </row>
    <row r="39" spans="2:6" x14ac:dyDescent="0.2">
      <c r="B39" s="89">
        <v>37</v>
      </c>
      <c r="C39" s="28">
        <f t="shared" si="1"/>
        <v>4089937.9364941125</v>
      </c>
      <c r="D39" s="28">
        <f>C39*Overview!$F$13/12</f>
        <v>13633.126454980375</v>
      </c>
      <c r="E39" s="65">
        <f>-Overview!$F$15</f>
        <v>-20662.701178581559</v>
      </c>
      <c r="F39" s="29">
        <f t="shared" si="0"/>
        <v>4082908.3617705116</v>
      </c>
    </row>
    <row r="40" spans="2:6" x14ac:dyDescent="0.2">
      <c r="B40" s="89">
        <v>38</v>
      </c>
      <c r="C40" s="28">
        <f t="shared" si="1"/>
        <v>4082908.3617705116</v>
      </c>
      <c r="D40" s="28">
        <f>C40*Overview!$F$13/12</f>
        <v>13609.694539235039</v>
      </c>
      <c r="E40" s="65">
        <f>-Overview!$F$15</f>
        <v>-20662.701178581559</v>
      </c>
      <c r="F40" s="29">
        <f t="shared" si="0"/>
        <v>4075855.3551311651</v>
      </c>
    </row>
    <row r="41" spans="2:6" x14ac:dyDescent="0.2">
      <c r="B41" s="89">
        <v>39</v>
      </c>
      <c r="C41" s="28">
        <f t="shared" si="1"/>
        <v>4075855.3551311651</v>
      </c>
      <c r="D41" s="28">
        <f>C41*Overview!$F$13/12</f>
        <v>13586.184517103886</v>
      </c>
      <c r="E41" s="65">
        <f>-Overview!$F$15</f>
        <v>-20662.701178581559</v>
      </c>
      <c r="F41" s="29">
        <f t="shared" si="0"/>
        <v>4068778.8384696874</v>
      </c>
    </row>
    <row r="42" spans="2:6" x14ac:dyDescent="0.2">
      <c r="B42" s="89">
        <v>40</v>
      </c>
      <c r="C42" s="28">
        <f t="shared" si="1"/>
        <v>4068778.8384696874</v>
      </c>
      <c r="D42" s="28">
        <f>C42*Overview!$F$13/12</f>
        <v>13562.596128232291</v>
      </c>
      <c r="E42" s="65">
        <f>-Overview!$F$15</f>
        <v>-20662.701178581559</v>
      </c>
      <c r="F42" s="29">
        <f t="shared" si="0"/>
        <v>4061678.7334193382</v>
      </c>
    </row>
    <row r="43" spans="2:6" x14ac:dyDescent="0.2">
      <c r="B43" s="89">
        <v>41</v>
      </c>
      <c r="C43" s="28">
        <f t="shared" si="1"/>
        <v>4061678.7334193382</v>
      </c>
      <c r="D43" s="28">
        <f>C43*Overview!$F$13/12</f>
        <v>13538.929111397794</v>
      </c>
      <c r="E43" s="65">
        <f>-Overview!$F$15</f>
        <v>-20662.701178581559</v>
      </c>
      <c r="F43" s="29">
        <f t="shared" si="0"/>
        <v>4054554.9613521546</v>
      </c>
    </row>
    <row r="44" spans="2:6" x14ac:dyDescent="0.2">
      <c r="B44" s="89">
        <v>42</v>
      </c>
      <c r="C44" s="28">
        <f t="shared" si="1"/>
        <v>4054554.9613521546</v>
      </c>
      <c r="D44" s="28">
        <f>C44*Overview!$F$13/12</f>
        <v>13515.183204507181</v>
      </c>
      <c r="E44" s="65">
        <f>-Overview!$F$15</f>
        <v>-20662.701178581559</v>
      </c>
      <c r="F44" s="29">
        <f t="shared" si="0"/>
        <v>4047407.4433780801</v>
      </c>
    </row>
    <row r="45" spans="2:6" x14ac:dyDescent="0.2">
      <c r="B45" s="89">
        <v>43</v>
      </c>
      <c r="C45" s="28">
        <f t="shared" si="1"/>
        <v>4047407.4433780801</v>
      </c>
      <c r="D45" s="28">
        <f>C45*Overview!$F$13/12</f>
        <v>13491.3581445936</v>
      </c>
      <c r="E45" s="65">
        <f>-Overview!$F$15</f>
        <v>-20662.701178581559</v>
      </c>
      <c r="F45" s="29">
        <f t="shared" si="0"/>
        <v>4040236.1003440921</v>
      </c>
    </row>
    <row r="46" spans="2:6" x14ac:dyDescent="0.2">
      <c r="B46" s="89">
        <v>44</v>
      </c>
      <c r="C46" s="28">
        <f t="shared" si="1"/>
        <v>4040236.1003440921</v>
      </c>
      <c r="D46" s="28">
        <f>C46*Overview!$F$13/12</f>
        <v>13467.453667813641</v>
      </c>
      <c r="E46" s="65">
        <f>-Overview!$F$15</f>
        <v>-20662.701178581559</v>
      </c>
      <c r="F46" s="29">
        <f t="shared" si="0"/>
        <v>4033040.8528333241</v>
      </c>
    </row>
    <row r="47" spans="2:6" x14ac:dyDescent="0.2">
      <c r="B47" s="89">
        <v>45</v>
      </c>
      <c r="C47" s="28">
        <f t="shared" si="1"/>
        <v>4033040.8528333241</v>
      </c>
      <c r="D47" s="28">
        <f>C47*Overview!$F$13/12</f>
        <v>13443.469509444412</v>
      </c>
      <c r="E47" s="65">
        <f>-Overview!$F$15</f>
        <v>-20662.701178581559</v>
      </c>
      <c r="F47" s="29">
        <f t="shared" si="0"/>
        <v>4025821.6211641869</v>
      </c>
    </row>
    <row r="48" spans="2:6" x14ac:dyDescent="0.2">
      <c r="B48" s="89">
        <v>46</v>
      </c>
      <c r="C48" s="28">
        <f t="shared" si="1"/>
        <v>4025821.6211641869</v>
      </c>
      <c r="D48" s="28">
        <f>C48*Overview!$F$13/12</f>
        <v>13419.405403880623</v>
      </c>
      <c r="E48" s="65">
        <f>-Overview!$F$15</f>
        <v>-20662.701178581559</v>
      </c>
      <c r="F48" s="29">
        <f t="shared" si="0"/>
        <v>4018578.3253894858</v>
      </c>
    </row>
    <row r="49" spans="2:6" x14ac:dyDescent="0.2">
      <c r="B49" s="89">
        <v>47</v>
      </c>
      <c r="C49" s="28">
        <f t="shared" si="1"/>
        <v>4018578.3253894858</v>
      </c>
      <c r="D49" s="28">
        <f>C49*Overview!$F$13/12</f>
        <v>13395.261084631618</v>
      </c>
      <c r="E49" s="65">
        <f>-Overview!$F$15</f>
        <v>-20662.701178581559</v>
      </c>
      <c r="F49" s="29">
        <f t="shared" si="0"/>
        <v>4011310.8852955359</v>
      </c>
    </row>
    <row r="50" spans="2:6" x14ac:dyDescent="0.2">
      <c r="B50" s="89">
        <v>48</v>
      </c>
      <c r="C50" s="28">
        <f t="shared" si="1"/>
        <v>4011310.8852955359</v>
      </c>
      <c r="D50" s="28">
        <f>C50*Overview!$F$13/12</f>
        <v>13371.036284318454</v>
      </c>
      <c r="E50" s="65">
        <f>-Overview!$F$15</f>
        <v>-20662.701178581559</v>
      </c>
      <c r="F50" s="29">
        <f t="shared" si="0"/>
        <v>4004019.2204012731</v>
      </c>
    </row>
    <row r="51" spans="2:6" x14ac:dyDescent="0.2">
      <c r="B51" s="89">
        <v>49</v>
      </c>
      <c r="C51" s="28">
        <f t="shared" si="1"/>
        <v>4004019.2204012731</v>
      </c>
      <c r="D51" s="28">
        <f>C51*Overview!$F$13/12</f>
        <v>13346.730734670911</v>
      </c>
      <c r="E51" s="65">
        <f>-Overview!$F$15</f>
        <v>-20662.701178581559</v>
      </c>
      <c r="F51" s="29">
        <f t="shared" si="0"/>
        <v>3996703.2499573627</v>
      </c>
    </row>
    <row r="52" spans="2:6" x14ac:dyDescent="0.2">
      <c r="B52" s="89">
        <v>50</v>
      </c>
      <c r="C52" s="28">
        <f t="shared" si="1"/>
        <v>3996703.2499573627</v>
      </c>
      <c r="D52" s="28">
        <f>C52*Overview!$F$13/12</f>
        <v>13322.344166524543</v>
      </c>
      <c r="E52" s="65">
        <f>-Overview!$F$15</f>
        <v>-20662.701178581559</v>
      </c>
      <c r="F52" s="29">
        <f t="shared" si="0"/>
        <v>3989362.8929453059</v>
      </c>
    </row>
    <row r="53" spans="2:6" x14ac:dyDescent="0.2">
      <c r="B53" s="89">
        <v>51</v>
      </c>
      <c r="C53" s="28">
        <f t="shared" si="1"/>
        <v>3989362.8929453059</v>
      </c>
      <c r="D53" s="28">
        <f>C53*Overview!$F$13/12</f>
        <v>13297.876309817686</v>
      </c>
      <c r="E53" s="65">
        <f>-Overview!$F$15</f>
        <v>-20662.701178581559</v>
      </c>
      <c r="F53" s="29">
        <f t="shared" si="0"/>
        <v>3981998.0680765421</v>
      </c>
    </row>
    <row r="54" spans="2:6" x14ac:dyDescent="0.2">
      <c r="B54" s="89">
        <v>52</v>
      </c>
      <c r="C54" s="28">
        <f t="shared" si="1"/>
        <v>3981998.0680765421</v>
      </c>
      <c r="D54" s="28">
        <f>C54*Overview!$F$13/12</f>
        <v>13273.326893588475</v>
      </c>
      <c r="E54" s="65">
        <f>-Overview!$F$15</f>
        <v>-20662.701178581559</v>
      </c>
      <c r="F54" s="29">
        <f t="shared" si="0"/>
        <v>3974608.6937915492</v>
      </c>
    </row>
    <row r="55" spans="2:6" x14ac:dyDescent="0.2">
      <c r="B55" s="89">
        <v>53</v>
      </c>
      <c r="C55" s="28">
        <f t="shared" si="1"/>
        <v>3974608.6937915492</v>
      </c>
      <c r="D55" s="28">
        <f>C55*Overview!$F$13/12</f>
        <v>13248.695645971829</v>
      </c>
      <c r="E55" s="65">
        <f>-Overview!$F$15</f>
        <v>-20662.701178581559</v>
      </c>
      <c r="F55" s="29">
        <f t="shared" si="0"/>
        <v>3967194.6882589394</v>
      </c>
    </row>
    <row r="56" spans="2:6" x14ac:dyDescent="0.2">
      <c r="B56" s="89">
        <v>54</v>
      </c>
      <c r="C56" s="28">
        <f t="shared" si="1"/>
        <v>3967194.6882589394</v>
      </c>
      <c r="D56" s="28">
        <f>C56*Overview!$F$13/12</f>
        <v>13223.982294196465</v>
      </c>
      <c r="E56" s="65">
        <f>-Overview!$F$15</f>
        <v>-20662.701178581559</v>
      </c>
      <c r="F56" s="29">
        <f t="shared" si="0"/>
        <v>3959755.9693745542</v>
      </c>
    </row>
    <row r="57" spans="2:6" x14ac:dyDescent="0.2">
      <c r="B57" s="89">
        <v>55</v>
      </c>
      <c r="C57" s="28">
        <f t="shared" si="1"/>
        <v>3959755.9693745542</v>
      </c>
      <c r="D57" s="28">
        <f>C57*Overview!$F$13/12</f>
        <v>13199.186564581847</v>
      </c>
      <c r="E57" s="65">
        <f>-Overview!$F$15</f>
        <v>-20662.701178581559</v>
      </c>
      <c r="F57" s="29">
        <f t="shared" si="0"/>
        <v>3952292.4547605547</v>
      </c>
    </row>
    <row r="58" spans="2:6" x14ac:dyDescent="0.2">
      <c r="B58" s="89">
        <v>56</v>
      </c>
      <c r="C58" s="28">
        <f t="shared" si="1"/>
        <v>3952292.4547605547</v>
      </c>
      <c r="D58" s="28">
        <f>C58*Overview!$F$13/12</f>
        <v>13174.308182535184</v>
      </c>
      <c r="E58" s="65">
        <f>-Overview!$F$15</f>
        <v>-20662.701178581559</v>
      </c>
      <c r="F58" s="29">
        <f t="shared" si="0"/>
        <v>3944804.0617645085</v>
      </c>
    </row>
    <row r="59" spans="2:6" x14ac:dyDescent="0.2">
      <c r="B59" s="89">
        <v>57</v>
      </c>
      <c r="C59" s="28">
        <f t="shared" si="1"/>
        <v>3944804.0617645085</v>
      </c>
      <c r="D59" s="28">
        <f>C59*Overview!$F$13/12</f>
        <v>13149.346872548362</v>
      </c>
      <c r="E59" s="65">
        <f>-Overview!$F$15</f>
        <v>-20662.701178581559</v>
      </c>
      <c r="F59" s="29">
        <f t="shared" si="0"/>
        <v>3937290.7074584756</v>
      </c>
    </row>
    <row r="60" spans="2:6" x14ac:dyDescent="0.2">
      <c r="B60" s="89">
        <v>58</v>
      </c>
      <c r="C60" s="28">
        <f t="shared" si="1"/>
        <v>3937290.7074584756</v>
      </c>
      <c r="D60" s="28">
        <f>C60*Overview!$F$13/12</f>
        <v>13124.302358194918</v>
      </c>
      <c r="E60" s="65">
        <f>-Overview!$F$15</f>
        <v>-20662.701178581559</v>
      </c>
      <c r="F60" s="29">
        <f t="shared" si="0"/>
        <v>3929752.3086380889</v>
      </c>
    </row>
    <row r="61" spans="2:6" x14ac:dyDescent="0.2">
      <c r="B61" s="89">
        <v>59</v>
      </c>
      <c r="C61" s="28">
        <f t="shared" si="1"/>
        <v>3929752.3086380889</v>
      </c>
      <c r="D61" s="28">
        <f>C61*Overview!$F$13/12</f>
        <v>13099.174362126963</v>
      </c>
      <c r="E61" s="65">
        <f>-Overview!$F$15</f>
        <v>-20662.701178581559</v>
      </c>
      <c r="F61" s="29">
        <f t="shared" si="0"/>
        <v>3922188.7818216342</v>
      </c>
    </row>
    <row r="62" spans="2:6" x14ac:dyDescent="0.2">
      <c r="B62" s="89">
        <v>60</v>
      </c>
      <c r="C62" s="28">
        <f t="shared" si="1"/>
        <v>3922188.7818216342</v>
      </c>
      <c r="D62" s="28">
        <f>C62*Overview!$F$13/12</f>
        <v>13073.962606072113</v>
      </c>
      <c r="E62" s="65">
        <f>-Overview!$F$15</f>
        <v>-20662.701178581559</v>
      </c>
      <c r="F62" s="29">
        <f t="shared" si="0"/>
        <v>3914600.0432491247</v>
      </c>
    </row>
    <row r="63" spans="2:6" x14ac:dyDescent="0.2">
      <c r="B63" s="89">
        <v>61</v>
      </c>
      <c r="C63" s="28">
        <f t="shared" si="1"/>
        <v>3914600.0432491247</v>
      </c>
      <c r="D63" s="28">
        <f>C63*Overview!$F$13/12</f>
        <v>13048.666810830415</v>
      </c>
      <c r="E63" s="65">
        <f>-Overview!$F$15</f>
        <v>-20662.701178581559</v>
      </c>
      <c r="F63" s="29">
        <f t="shared" si="0"/>
        <v>3906986.0088813738</v>
      </c>
    </row>
    <row r="64" spans="2:6" x14ac:dyDescent="0.2">
      <c r="B64" s="89">
        <v>62</v>
      </c>
      <c r="C64" s="28">
        <f t="shared" si="1"/>
        <v>3906986.0088813738</v>
      </c>
      <c r="D64" s="28">
        <f>C64*Overview!$F$13/12</f>
        <v>13023.286696271245</v>
      </c>
      <c r="E64" s="65">
        <f>-Overview!$F$15</f>
        <v>-20662.701178581559</v>
      </c>
      <c r="F64" s="29">
        <f t="shared" si="0"/>
        <v>3899346.5943990634</v>
      </c>
    </row>
    <row r="65" spans="2:6" x14ac:dyDescent="0.2">
      <c r="B65" s="89">
        <v>63</v>
      </c>
      <c r="C65" s="28">
        <f t="shared" si="1"/>
        <v>3899346.5943990634</v>
      </c>
      <c r="D65" s="28">
        <f>C65*Overview!$F$13/12</f>
        <v>12997.821981330211</v>
      </c>
      <c r="E65" s="65">
        <f>-Overview!$F$15</f>
        <v>-20662.701178581559</v>
      </c>
      <c r="F65" s="29">
        <f t="shared" si="0"/>
        <v>3891681.7152018123</v>
      </c>
    </row>
    <row r="66" spans="2:6" x14ac:dyDescent="0.2">
      <c r="B66" s="89">
        <v>64</v>
      </c>
      <c r="C66" s="28">
        <f t="shared" si="1"/>
        <v>3891681.7152018123</v>
      </c>
      <c r="D66" s="28">
        <f>C66*Overview!$F$13/12</f>
        <v>12972.272384006043</v>
      </c>
      <c r="E66" s="65">
        <f>-Overview!$F$15</f>
        <v>-20662.701178581559</v>
      </c>
      <c r="F66" s="29">
        <f t="shared" si="0"/>
        <v>3883991.2864072369</v>
      </c>
    </row>
    <row r="67" spans="2:6" x14ac:dyDescent="0.2">
      <c r="B67" s="89">
        <v>65</v>
      </c>
      <c r="C67" s="28">
        <f t="shared" si="1"/>
        <v>3883991.2864072369</v>
      </c>
      <c r="D67" s="28">
        <f>C67*Overview!$F$13/12</f>
        <v>12946.637621357457</v>
      </c>
      <c r="E67" s="65">
        <f>-Overview!$F$15</f>
        <v>-20662.701178581559</v>
      </c>
      <c r="F67" s="29">
        <f t="shared" si="0"/>
        <v>3876275.2228500131</v>
      </c>
    </row>
    <row r="68" spans="2:6" x14ac:dyDescent="0.2">
      <c r="B68" s="89">
        <v>66</v>
      </c>
      <c r="C68" s="28">
        <f t="shared" si="1"/>
        <v>3876275.2228500131</v>
      </c>
      <c r="D68" s="28">
        <f>C68*Overview!$F$13/12</f>
        <v>12920.917409500044</v>
      </c>
      <c r="E68" s="65">
        <f>-Overview!$F$15</f>
        <v>-20662.701178581559</v>
      </c>
      <c r="F68" s="29">
        <f t="shared" si="0"/>
        <v>3868533.4390809317</v>
      </c>
    </row>
    <row r="69" spans="2:6" x14ac:dyDescent="0.2">
      <c r="B69" s="89">
        <v>67</v>
      </c>
      <c r="C69" s="28">
        <f t="shared" si="1"/>
        <v>3868533.4390809317</v>
      </c>
      <c r="D69" s="28">
        <f>C69*Overview!$F$13/12</f>
        <v>12895.111463603105</v>
      </c>
      <c r="E69" s="65">
        <f>-Overview!$F$15</f>
        <v>-20662.701178581559</v>
      </c>
      <c r="F69" s="29">
        <f t="shared" ref="F69:F132" si="2">SUM(C69:E69)</f>
        <v>3860765.8493659534</v>
      </c>
    </row>
    <row r="70" spans="2:6" x14ac:dyDescent="0.2">
      <c r="B70" s="89">
        <v>68</v>
      </c>
      <c r="C70" s="28">
        <f t="shared" ref="C70:C133" si="3">F69</f>
        <v>3860765.8493659534</v>
      </c>
      <c r="D70" s="28">
        <f>C70*Overview!$F$13/12</f>
        <v>12869.21949788651</v>
      </c>
      <c r="E70" s="65">
        <f>-Overview!$F$15</f>
        <v>-20662.701178581559</v>
      </c>
      <c r="F70" s="29">
        <f t="shared" si="2"/>
        <v>3852972.3676852584</v>
      </c>
    </row>
    <row r="71" spans="2:6" x14ac:dyDescent="0.2">
      <c r="B71" s="89">
        <v>69</v>
      </c>
      <c r="C71" s="28">
        <f t="shared" si="3"/>
        <v>3852972.3676852584</v>
      </c>
      <c r="D71" s="28">
        <f>C71*Overview!$F$13/12</f>
        <v>12843.241225617528</v>
      </c>
      <c r="E71" s="65">
        <f>-Overview!$F$15</f>
        <v>-20662.701178581559</v>
      </c>
      <c r="F71" s="29">
        <f t="shared" si="2"/>
        <v>3845152.9077322944</v>
      </c>
    </row>
    <row r="72" spans="2:6" x14ac:dyDescent="0.2">
      <c r="B72" s="89">
        <v>70</v>
      </c>
      <c r="C72" s="28">
        <f t="shared" si="3"/>
        <v>3845152.9077322944</v>
      </c>
      <c r="D72" s="28">
        <f>C72*Overview!$F$13/12</f>
        <v>12817.176359107647</v>
      </c>
      <c r="E72" s="65">
        <f>-Overview!$F$15</f>
        <v>-20662.701178581559</v>
      </c>
      <c r="F72" s="29">
        <f t="shared" si="2"/>
        <v>3837307.3829128207</v>
      </c>
    </row>
    <row r="73" spans="2:6" x14ac:dyDescent="0.2">
      <c r="B73" s="89">
        <v>71</v>
      </c>
      <c r="C73" s="28">
        <f t="shared" si="3"/>
        <v>3837307.3829128207</v>
      </c>
      <c r="D73" s="28">
        <f>C73*Overview!$F$13/12</f>
        <v>12791.024609709404</v>
      </c>
      <c r="E73" s="65">
        <f>-Overview!$F$15</f>
        <v>-20662.701178581559</v>
      </c>
      <c r="F73" s="29">
        <f t="shared" si="2"/>
        <v>3829435.7063439488</v>
      </c>
    </row>
    <row r="74" spans="2:6" x14ac:dyDescent="0.2">
      <c r="B74" s="89">
        <v>72</v>
      </c>
      <c r="C74" s="28">
        <f t="shared" si="3"/>
        <v>3829435.7063439488</v>
      </c>
      <c r="D74" s="28">
        <f>C74*Overview!$F$13/12</f>
        <v>12764.785687813164</v>
      </c>
      <c r="E74" s="65">
        <f>-Overview!$F$15</f>
        <v>-20662.701178581559</v>
      </c>
      <c r="F74" s="29">
        <f t="shared" si="2"/>
        <v>3821537.7908531805</v>
      </c>
    </row>
    <row r="75" spans="2:6" x14ac:dyDescent="0.2">
      <c r="B75" s="89">
        <v>73</v>
      </c>
      <c r="C75" s="28">
        <f t="shared" si="3"/>
        <v>3821537.7908531805</v>
      </c>
      <c r="D75" s="28">
        <f>C75*Overview!$F$13/12</f>
        <v>12738.459302843934</v>
      </c>
      <c r="E75" s="65">
        <f>-Overview!$F$15</f>
        <v>-20662.701178581559</v>
      </c>
      <c r="F75" s="29">
        <f t="shared" si="2"/>
        <v>3813613.548977443</v>
      </c>
    </row>
    <row r="76" spans="2:6" x14ac:dyDescent="0.2">
      <c r="B76" s="89">
        <v>74</v>
      </c>
      <c r="C76" s="28">
        <f t="shared" si="3"/>
        <v>3813613.548977443</v>
      </c>
      <c r="D76" s="28">
        <f>C76*Overview!$F$13/12</f>
        <v>12712.045163258144</v>
      </c>
      <c r="E76" s="65">
        <f>-Overview!$F$15</f>
        <v>-20662.701178581559</v>
      </c>
      <c r="F76" s="29">
        <f t="shared" si="2"/>
        <v>3805662.8929621195</v>
      </c>
    </row>
    <row r="77" spans="2:6" x14ac:dyDescent="0.2">
      <c r="B77" s="89">
        <v>75</v>
      </c>
      <c r="C77" s="28">
        <f t="shared" si="3"/>
        <v>3805662.8929621195</v>
      </c>
      <c r="D77" s="28">
        <f>C77*Overview!$F$13/12</f>
        <v>12685.542976540399</v>
      </c>
      <c r="E77" s="65">
        <f>-Overview!$F$15</f>
        <v>-20662.701178581559</v>
      </c>
      <c r="F77" s="29">
        <f t="shared" si="2"/>
        <v>3797685.7347600786</v>
      </c>
    </row>
    <row r="78" spans="2:6" x14ac:dyDescent="0.2">
      <c r="B78" s="89">
        <v>76</v>
      </c>
      <c r="C78" s="28">
        <f t="shared" si="3"/>
        <v>3797685.7347600786</v>
      </c>
      <c r="D78" s="28">
        <f>C78*Overview!$F$13/12</f>
        <v>12658.952449200262</v>
      </c>
      <c r="E78" s="65">
        <f>-Overview!$F$15</f>
        <v>-20662.701178581559</v>
      </c>
      <c r="F78" s="29">
        <f t="shared" si="2"/>
        <v>3789681.9860306974</v>
      </c>
    </row>
    <row r="79" spans="2:6" x14ac:dyDescent="0.2">
      <c r="B79" s="89">
        <v>77</v>
      </c>
      <c r="C79" s="28">
        <f t="shared" si="3"/>
        <v>3789681.9860306974</v>
      </c>
      <c r="D79" s="28">
        <f>C79*Overview!$F$13/12</f>
        <v>12632.273286768992</v>
      </c>
      <c r="E79" s="65">
        <f>-Overview!$F$15</f>
        <v>-20662.701178581559</v>
      </c>
      <c r="F79" s="29">
        <f t="shared" si="2"/>
        <v>3781651.5581388851</v>
      </c>
    </row>
    <row r="80" spans="2:6" x14ac:dyDescent="0.2">
      <c r="B80" s="89">
        <v>78</v>
      </c>
      <c r="C80" s="28">
        <f t="shared" si="3"/>
        <v>3781651.5581388851</v>
      </c>
      <c r="D80" s="28">
        <f>C80*Overview!$F$13/12</f>
        <v>12605.505193796283</v>
      </c>
      <c r="E80" s="65">
        <f>-Overview!$F$15</f>
        <v>-20662.701178581559</v>
      </c>
      <c r="F80" s="29">
        <f t="shared" si="2"/>
        <v>3773594.3621541001</v>
      </c>
    </row>
    <row r="81" spans="2:6" x14ac:dyDescent="0.2">
      <c r="B81" s="89">
        <v>79</v>
      </c>
      <c r="C81" s="28">
        <f t="shared" si="3"/>
        <v>3773594.3621541001</v>
      </c>
      <c r="D81" s="28">
        <f>C81*Overview!$F$13/12</f>
        <v>12578.647873847001</v>
      </c>
      <c r="E81" s="65">
        <f>-Overview!$F$15</f>
        <v>-20662.701178581559</v>
      </c>
      <c r="F81" s="29">
        <f t="shared" si="2"/>
        <v>3765510.3088493655</v>
      </c>
    </row>
    <row r="82" spans="2:6" x14ac:dyDescent="0.2">
      <c r="B82" s="89">
        <v>80</v>
      </c>
      <c r="C82" s="28">
        <f t="shared" si="3"/>
        <v>3765510.3088493655</v>
      </c>
      <c r="D82" s="28">
        <f>C82*Overview!$F$13/12</f>
        <v>12551.701029497885</v>
      </c>
      <c r="E82" s="65">
        <f>-Overview!$F$15</f>
        <v>-20662.701178581559</v>
      </c>
      <c r="F82" s="29">
        <f t="shared" si="2"/>
        <v>3757399.3087002817</v>
      </c>
    </row>
    <row r="83" spans="2:6" x14ac:dyDescent="0.2">
      <c r="B83" s="89">
        <v>81</v>
      </c>
      <c r="C83" s="28">
        <f t="shared" si="3"/>
        <v>3757399.3087002817</v>
      </c>
      <c r="D83" s="28">
        <f>C83*Overview!$F$13/12</f>
        <v>12524.664362334273</v>
      </c>
      <c r="E83" s="65">
        <f>-Overview!$F$15</f>
        <v>-20662.701178581559</v>
      </c>
      <c r="F83" s="29">
        <f t="shared" si="2"/>
        <v>3749261.2718840344</v>
      </c>
    </row>
    <row r="84" spans="2:6" x14ac:dyDescent="0.2">
      <c r="B84" s="89">
        <v>82</v>
      </c>
      <c r="C84" s="28">
        <f t="shared" si="3"/>
        <v>3749261.2718840344</v>
      </c>
      <c r="D84" s="28">
        <f>C84*Overview!$F$13/12</f>
        <v>12497.537572946783</v>
      </c>
      <c r="E84" s="65">
        <f>-Overview!$F$15</f>
        <v>-20662.701178581559</v>
      </c>
      <c r="F84" s="29">
        <f t="shared" si="2"/>
        <v>3741096.1082783998</v>
      </c>
    </row>
    <row r="85" spans="2:6" x14ac:dyDescent="0.2">
      <c r="B85" s="89">
        <v>83</v>
      </c>
      <c r="C85" s="28">
        <f t="shared" si="3"/>
        <v>3741096.1082783998</v>
      </c>
      <c r="D85" s="28">
        <f>C85*Overview!$F$13/12</f>
        <v>12470.320360928001</v>
      </c>
      <c r="E85" s="65">
        <f>-Overview!$F$15</f>
        <v>-20662.701178581559</v>
      </c>
      <c r="F85" s="29">
        <f t="shared" si="2"/>
        <v>3732903.7274607462</v>
      </c>
    </row>
    <row r="86" spans="2:6" x14ac:dyDescent="0.2">
      <c r="B86" s="89">
        <v>84</v>
      </c>
      <c r="C86" s="28">
        <f t="shared" si="3"/>
        <v>3732903.7274607462</v>
      </c>
      <c r="D86" s="28">
        <f>C86*Overview!$F$13/12</f>
        <v>12443.012424869155</v>
      </c>
      <c r="E86" s="65">
        <f>-Overview!$F$15</f>
        <v>-20662.701178581559</v>
      </c>
      <c r="F86" s="29">
        <f t="shared" si="2"/>
        <v>3724684.0387070337</v>
      </c>
    </row>
    <row r="87" spans="2:6" x14ac:dyDescent="0.2">
      <c r="B87" s="89">
        <v>85</v>
      </c>
      <c r="C87" s="28">
        <f t="shared" si="3"/>
        <v>3724684.0387070337</v>
      </c>
      <c r="D87" s="28">
        <f>C87*Overview!$F$13/12</f>
        <v>12415.61346235678</v>
      </c>
      <c r="E87" s="65">
        <f>-Overview!$F$15</f>
        <v>-20662.701178581559</v>
      </c>
      <c r="F87" s="29">
        <f t="shared" si="2"/>
        <v>3716436.9509908091</v>
      </c>
    </row>
    <row r="88" spans="2:6" x14ac:dyDescent="0.2">
      <c r="B88" s="89">
        <v>86</v>
      </c>
      <c r="C88" s="28">
        <f t="shared" si="3"/>
        <v>3716436.9509908091</v>
      </c>
      <c r="D88" s="28">
        <f>C88*Overview!$F$13/12</f>
        <v>12388.123169969365</v>
      </c>
      <c r="E88" s="65">
        <f>-Overview!$F$15</f>
        <v>-20662.701178581559</v>
      </c>
      <c r="F88" s="29">
        <f t="shared" si="2"/>
        <v>3708162.372982197</v>
      </c>
    </row>
    <row r="89" spans="2:6" x14ac:dyDescent="0.2">
      <c r="B89" s="89">
        <v>87</v>
      </c>
      <c r="C89" s="28">
        <f t="shared" si="3"/>
        <v>3708162.372982197</v>
      </c>
      <c r="D89" s="28">
        <f>C89*Overview!$F$13/12</f>
        <v>12360.54124327399</v>
      </c>
      <c r="E89" s="65">
        <f>-Overview!$F$15</f>
        <v>-20662.701178581559</v>
      </c>
      <c r="F89" s="29">
        <f t="shared" si="2"/>
        <v>3699860.2130468893</v>
      </c>
    </row>
    <row r="90" spans="2:6" x14ac:dyDescent="0.2">
      <c r="B90" s="89">
        <v>88</v>
      </c>
      <c r="C90" s="28">
        <f t="shared" si="3"/>
        <v>3699860.2130468893</v>
      </c>
      <c r="D90" s="28">
        <f>C90*Overview!$F$13/12</f>
        <v>12332.867376822964</v>
      </c>
      <c r="E90" s="65">
        <f>-Overview!$F$15</f>
        <v>-20662.701178581559</v>
      </c>
      <c r="F90" s="29">
        <f t="shared" si="2"/>
        <v>3691530.3792451308</v>
      </c>
    </row>
    <row r="91" spans="2:6" x14ac:dyDescent="0.2">
      <c r="B91" s="89">
        <v>89</v>
      </c>
      <c r="C91" s="28">
        <f t="shared" si="3"/>
        <v>3691530.3792451308</v>
      </c>
      <c r="D91" s="28">
        <f>C91*Overview!$F$13/12</f>
        <v>12305.101264150437</v>
      </c>
      <c r="E91" s="65">
        <f>-Overview!$F$15</f>
        <v>-20662.701178581559</v>
      </c>
      <c r="F91" s="29">
        <f t="shared" si="2"/>
        <v>3683172.7793306997</v>
      </c>
    </row>
    <row r="92" spans="2:6" x14ac:dyDescent="0.2">
      <c r="B92" s="89">
        <v>90</v>
      </c>
      <c r="C92" s="28">
        <f t="shared" si="3"/>
        <v>3683172.7793306997</v>
      </c>
      <c r="D92" s="28">
        <f>C92*Overview!$F$13/12</f>
        <v>12277.242597769</v>
      </c>
      <c r="E92" s="65">
        <f>-Overview!$F$15</f>
        <v>-20662.701178581559</v>
      </c>
      <c r="F92" s="29">
        <f t="shared" si="2"/>
        <v>3674787.3207498873</v>
      </c>
    </row>
    <row r="93" spans="2:6" x14ac:dyDescent="0.2">
      <c r="B93" s="89">
        <v>91</v>
      </c>
      <c r="C93" s="28">
        <f t="shared" si="3"/>
        <v>3674787.3207498873</v>
      </c>
      <c r="D93" s="28">
        <f>C93*Overview!$F$13/12</f>
        <v>12249.291069166291</v>
      </c>
      <c r="E93" s="65">
        <f>-Overview!$F$15</f>
        <v>-20662.701178581559</v>
      </c>
      <c r="F93" s="29">
        <f t="shared" si="2"/>
        <v>3666373.9106404721</v>
      </c>
    </row>
    <row r="94" spans="2:6" x14ac:dyDescent="0.2">
      <c r="B94" s="89">
        <v>92</v>
      </c>
      <c r="C94" s="28">
        <f t="shared" si="3"/>
        <v>3666373.9106404721</v>
      </c>
      <c r="D94" s="28">
        <f>C94*Overview!$F$13/12</f>
        <v>12221.246368801572</v>
      </c>
      <c r="E94" s="65">
        <f>-Overview!$F$15</f>
        <v>-20662.701178581559</v>
      </c>
      <c r="F94" s="29">
        <f t="shared" si="2"/>
        <v>3657932.4558306923</v>
      </c>
    </row>
    <row r="95" spans="2:6" x14ac:dyDescent="0.2">
      <c r="B95" s="89">
        <v>93</v>
      </c>
      <c r="C95" s="28">
        <f t="shared" si="3"/>
        <v>3657932.4558306923</v>
      </c>
      <c r="D95" s="28">
        <f>C95*Overview!$F$13/12</f>
        <v>12193.108186102307</v>
      </c>
      <c r="E95" s="65">
        <f>-Overview!$F$15</f>
        <v>-20662.701178581559</v>
      </c>
      <c r="F95" s="29">
        <f t="shared" si="2"/>
        <v>3649462.8628382133</v>
      </c>
    </row>
    <row r="96" spans="2:6" x14ac:dyDescent="0.2">
      <c r="B96" s="89">
        <v>94</v>
      </c>
      <c r="C96" s="28">
        <f t="shared" si="3"/>
        <v>3649462.8628382133</v>
      </c>
      <c r="D96" s="28">
        <f>C96*Overview!$F$13/12</f>
        <v>12164.87620946071</v>
      </c>
      <c r="E96" s="65">
        <f>-Overview!$F$15</f>
        <v>-20662.701178581559</v>
      </c>
      <c r="F96" s="29">
        <f t="shared" si="2"/>
        <v>3640965.0378690925</v>
      </c>
    </row>
    <row r="97" spans="2:6" x14ac:dyDescent="0.2">
      <c r="B97" s="89">
        <v>95</v>
      </c>
      <c r="C97" s="28">
        <f t="shared" si="3"/>
        <v>3640965.0378690925</v>
      </c>
      <c r="D97" s="28">
        <f>C97*Overview!$F$13/12</f>
        <v>12136.550126230308</v>
      </c>
      <c r="E97" s="65">
        <f>-Overview!$F$15</f>
        <v>-20662.701178581559</v>
      </c>
      <c r="F97" s="29">
        <f t="shared" si="2"/>
        <v>3632438.8868167414</v>
      </c>
    </row>
    <row r="98" spans="2:6" x14ac:dyDescent="0.2">
      <c r="B98" s="89">
        <v>96</v>
      </c>
      <c r="C98" s="28">
        <f t="shared" si="3"/>
        <v>3632438.8868167414</v>
      </c>
      <c r="D98" s="28">
        <f>C98*Overview!$F$13/12</f>
        <v>12108.129622722472</v>
      </c>
      <c r="E98" s="65">
        <f>-Overview!$F$15</f>
        <v>-20662.701178581559</v>
      </c>
      <c r="F98" s="29">
        <f t="shared" si="2"/>
        <v>3623884.3152608825</v>
      </c>
    </row>
    <row r="99" spans="2:6" x14ac:dyDescent="0.2">
      <c r="B99" s="89">
        <v>97</v>
      </c>
      <c r="C99" s="28">
        <f t="shared" si="3"/>
        <v>3623884.3152608825</v>
      </c>
      <c r="D99" s="28">
        <f>C99*Overview!$F$13/12</f>
        <v>12079.614384202941</v>
      </c>
      <c r="E99" s="65">
        <f>-Overview!$F$15</f>
        <v>-20662.701178581559</v>
      </c>
      <c r="F99" s="29">
        <f t="shared" si="2"/>
        <v>3615301.2284665038</v>
      </c>
    </row>
    <row r="100" spans="2:6" x14ac:dyDescent="0.2">
      <c r="B100" s="89">
        <v>98</v>
      </c>
      <c r="C100" s="28">
        <f t="shared" si="3"/>
        <v>3615301.2284665038</v>
      </c>
      <c r="D100" s="28">
        <f>C100*Overview!$F$13/12</f>
        <v>12051.004094888347</v>
      </c>
      <c r="E100" s="65">
        <f>-Overview!$F$15</f>
        <v>-20662.701178581559</v>
      </c>
      <c r="F100" s="29">
        <f t="shared" si="2"/>
        <v>3606689.5313828108</v>
      </c>
    </row>
    <row r="101" spans="2:6" x14ac:dyDescent="0.2">
      <c r="B101" s="89">
        <v>99</v>
      </c>
      <c r="C101" s="28">
        <f t="shared" si="3"/>
        <v>3606689.5313828108</v>
      </c>
      <c r="D101" s="28">
        <f>C101*Overview!$F$13/12</f>
        <v>12022.298437942702</v>
      </c>
      <c r="E101" s="65">
        <f>-Overview!$F$15</f>
        <v>-20662.701178581559</v>
      </c>
      <c r="F101" s="29">
        <f t="shared" si="2"/>
        <v>3598049.1286421721</v>
      </c>
    </row>
    <row r="102" spans="2:6" x14ac:dyDescent="0.2">
      <c r="B102" s="89">
        <v>100</v>
      </c>
      <c r="C102" s="28">
        <f t="shared" si="3"/>
        <v>3598049.1286421721</v>
      </c>
      <c r="D102" s="28">
        <f>C102*Overview!$F$13/12</f>
        <v>11993.497095473906</v>
      </c>
      <c r="E102" s="65">
        <f>-Overview!$F$15</f>
        <v>-20662.701178581559</v>
      </c>
      <c r="F102" s="29">
        <f t="shared" si="2"/>
        <v>3589379.9245590647</v>
      </c>
    </row>
    <row r="103" spans="2:6" x14ac:dyDescent="0.2">
      <c r="B103" s="89">
        <v>101</v>
      </c>
      <c r="C103" s="28">
        <f t="shared" si="3"/>
        <v>3589379.9245590647</v>
      </c>
      <c r="D103" s="28">
        <f>C103*Overview!$F$13/12</f>
        <v>11964.599748530216</v>
      </c>
      <c r="E103" s="65">
        <f>-Overview!$F$15</f>
        <v>-20662.701178581559</v>
      </c>
      <c r="F103" s="29">
        <f t="shared" si="2"/>
        <v>3580681.8231290136</v>
      </c>
    </row>
    <row r="104" spans="2:6" x14ac:dyDescent="0.2">
      <c r="B104" s="89">
        <v>102</v>
      </c>
      <c r="C104" s="28">
        <f t="shared" si="3"/>
        <v>3580681.8231290136</v>
      </c>
      <c r="D104" s="28">
        <f>C104*Overview!$F$13/12</f>
        <v>11935.606077096714</v>
      </c>
      <c r="E104" s="65">
        <f>-Overview!$F$15</f>
        <v>-20662.701178581559</v>
      </c>
      <c r="F104" s="29">
        <f t="shared" si="2"/>
        <v>3571954.7280275291</v>
      </c>
    </row>
    <row r="105" spans="2:6" x14ac:dyDescent="0.2">
      <c r="B105" s="89">
        <v>103</v>
      </c>
      <c r="C105" s="28">
        <f t="shared" si="3"/>
        <v>3571954.7280275291</v>
      </c>
      <c r="D105" s="28">
        <f>C105*Overview!$F$13/12</f>
        <v>11906.515760091765</v>
      </c>
      <c r="E105" s="65">
        <f>-Overview!$F$15</f>
        <v>-20662.701178581559</v>
      </c>
      <c r="F105" s="29">
        <f t="shared" si="2"/>
        <v>3563198.5426090392</v>
      </c>
    </row>
    <row r="106" spans="2:6" x14ac:dyDescent="0.2">
      <c r="B106" s="89">
        <v>104</v>
      </c>
      <c r="C106" s="28">
        <f t="shared" si="3"/>
        <v>3563198.5426090392</v>
      </c>
      <c r="D106" s="28">
        <f>C106*Overview!$F$13/12</f>
        <v>11877.328475363465</v>
      </c>
      <c r="E106" s="65">
        <f>-Overview!$F$15</f>
        <v>-20662.701178581559</v>
      </c>
      <c r="F106" s="29">
        <f t="shared" si="2"/>
        <v>3554413.1699058213</v>
      </c>
    </row>
    <row r="107" spans="2:6" x14ac:dyDescent="0.2">
      <c r="B107" s="89">
        <v>105</v>
      </c>
      <c r="C107" s="28">
        <f t="shared" si="3"/>
        <v>3554413.1699058213</v>
      </c>
      <c r="D107" s="28">
        <f>C107*Overview!$F$13/12</f>
        <v>11848.04389968607</v>
      </c>
      <c r="E107" s="65">
        <f>-Overview!$F$15</f>
        <v>-20662.701178581559</v>
      </c>
      <c r="F107" s="29">
        <f t="shared" si="2"/>
        <v>3545598.5126269259</v>
      </c>
    </row>
    <row r="108" spans="2:6" x14ac:dyDescent="0.2">
      <c r="B108" s="89">
        <v>106</v>
      </c>
      <c r="C108" s="28">
        <f t="shared" si="3"/>
        <v>3545598.5126269259</v>
      </c>
      <c r="D108" s="28">
        <f>C108*Overview!$F$13/12</f>
        <v>11818.661708756421</v>
      </c>
      <c r="E108" s="65">
        <f>-Overview!$F$15</f>
        <v>-20662.701178581559</v>
      </c>
      <c r="F108" s="29">
        <f t="shared" si="2"/>
        <v>3536754.4731571008</v>
      </c>
    </row>
    <row r="109" spans="2:6" x14ac:dyDescent="0.2">
      <c r="B109" s="89">
        <v>107</v>
      </c>
      <c r="C109" s="28">
        <f t="shared" si="3"/>
        <v>3536754.4731571008</v>
      </c>
      <c r="D109" s="28">
        <f>C109*Overview!$F$13/12</f>
        <v>11789.181577190337</v>
      </c>
      <c r="E109" s="65">
        <f>-Overview!$F$15</f>
        <v>-20662.701178581559</v>
      </c>
      <c r="F109" s="29">
        <f t="shared" si="2"/>
        <v>3527880.9535557097</v>
      </c>
    </row>
    <row r="110" spans="2:6" x14ac:dyDescent="0.2">
      <c r="B110" s="89">
        <v>108</v>
      </c>
      <c r="C110" s="28">
        <f t="shared" si="3"/>
        <v>3527880.9535557097</v>
      </c>
      <c r="D110" s="28">
        <f>C110*Overview!$F$13/12</f>
        <v>11759.603178519033</v>
      </c>
      <c r="E110" s="65">
        <f>-Overview!$F$15</f>
        <v>-20662.701178581559</v>
      </c>
      <c r="F110" s="29">
        <f t="shared" si="2"/>
        <v>3518977.8555556471</v>
      </c>
    </row>
    <row r="111" spans="2:6" x14ac:dyDescent="0.2">
      <c r="B111" s="89">
        <v>109</v>
      </c>
      <c r="C111" s="28">
        <f t="shared" si="3"/>
        <v>3518977.8555556471</v>
      </c>
      <c r="D111" s="28">
        <f>C111*Overview!$F$13/12</f>
        <v>11729.92618518549</v>
      </c>
      <c r="E111" s="65">
        <f>-Overview!$F$15</f>
        <v>-20662.701178581559</v>
      </c>
      <c r="F111" s="29">
        <f t="shared" si="2"/>
        <v>3510045.0805622512</v>
      </c>
    </row>
    <row r="112" spans="2:6" x14ac:dyDescent="0.2">
      <c r="B112" s="89">
        <v>110</v>
      </c>
      <c r="C112" s="28">
        <f t="shared" si="3"/>
        <v>3510045.0805622512</v>
      </c>
      <c r="D112" s="28">
        <f>C112*Overview!$F$13/12</f>
        <v>11700.150268540836</v>
      </c>
      <c r="E112" s="65">
        <f>-Overview!$F$15</f>
        <v>-20662.701178581559</v>
      </c>
      <c r="F112" s="29">
        <f t="shared" si="2"/>
        <v>3501082.5296522104</v>
      </c>
    </row>
    <row r="113" spans="2:6" x14ac:dyDescent="0.2">
      <c r="B113" s="89">
        <v>111</v>
      </c>
      <c r="C113" s="28">
        <f t="shared" si="3"/>
        <v>3501082.5296522104</v>
      </c>
      <c r="D113" s="28">
        <f>C113*Overview!$F$13/12</f>
        <v>11670.275098840701</v>
      </c>
      <c r="E113" s="65">
        <f>-Overview!$F$15</f>
        <v>-20662.701178581559</v>
      </c>
      <c r="F113" s="29">
        <f t="shared" si="2"/>
        <v>3492090.1035724697</v>
      </c>
    </row>
    <row r="114" spans="2:6" x14ac:dyDescent="0.2">
      <c r="B114" s="89">
        <v>112</v>
      </c>
      <c r="C114" s="28">
        <f t="shared" si="3"/>
        <v>3492090.1035724697</v>
      </c>
      <c r="D114" s="28">
        <f>C114*Overview!$F$13/12</f>
        <v>11640.300345241565</v>
      </c>
      <c r="E114" s="65">
        <f>-Overview!$F$15</f>
        <v>-20662.701178581559</v>
      </c>
      <c r="F114" s="29">
        <f t="shared" si="2"/>
        <v>3483067.7027391298</v>
      </c>
    </row>
    <row r="115" spans="2:6" x14ac:dyDescent="0.2">
      <c r="B115" s="89">
        <v>113</v>
      </c>
      <c r="C115" s="28">
        <f t="shared" si="3"/>
        <v>3483067.7027391298</v>
      </c>
      <c r="D115" s="28">
        <f>C115*Overview!$F$13/12</f>
        <v>11610.225675797099</v>
      </c>
      <c r="E115" s="65">
        <f>-Overview!$F$15</f>
        <v>-20662.701178581559</v>
      </c>
      <c r="F115" s="29">
        <f t="shared" si="2"/>
        <v>3474015.2272363454</v>
      </c>
    </row>
    <row r="116" spans="2:6" x14ac:dyDescent="0.2">
      <c r="B116" s="89">
        <v>114</v>
      </c>
      <c r="C116" s="28">
        <f t="shared" si="3"/>
        <v>3474015.2272363454</v>
      </c>
      <c r="D116" s="28">
        <f>C116*Overview!$F$13/12</f>
        <v>11580.050757454484</v>
      </c>
      <c r="E116" s="65">
        <f>-Overview!$F$15</f>
        <v>-20662.701178581559</v>
      </c>
      <c r="F116" s="29">
        <f t="shared" si="2"/>
        <v>3464932.5768152187</v>
      </c>
    </row>
    <row r="117" spans="2:6" x14ac:dyDescent="0.2">
      <c r="B117" s="89">
        <v>115</v>
      </c>
      <c r="C117" s="28">
        <f t="shared" si="3"/>
        <v>3464932.5768152187</v>
      </c>
      <c r="D117" s="28">
        <f>C117*Overview!$F$13/12</f>
        <v>11549.775256050729</v>
      </c>
      <c r="E117" s="65">
        <f>-Overview!$F$15</f>
        <v>-20662.701178581559</v>
      </c>
      <c r="F117" s="29">
        <f t="shared" si="2"/>
        <v>3455819.650892688</v>
      </c>
    </row>
    <row r="118" spans="2:6" x14ac:dyDescent="0.2">
      <c r="B118" s="89">
        <v>116</v>
      </c>
      <c r="C118" s="28">
        <f t="shared" si="3"/>
        <v>3455819.650892688</v>
      </c>
      <c r="D118" s="28">
        <f>C118*Overview!$F$13/12</f>
        <v>11519.398836308959</v>
      </c>
      <c r="E118" s="65">
        <f>-Overview!$F$15</f>
        <v>-20662.701178581559</v>
      </c>
      <c r="F118" s="29">
        <f t="shared" si="2"/>
        <v>3446676.3485504156</v>
      </c>
    </row>
    <row r="119" spans="2:6" x14ac:dyDescent="0.2">
      <c r="B119" s="89">
        <v>117</v>
      </c>
      <c r="C119" s="28">
        <f t="shared" si="3"/>
        <v>3446676.3485504156</v>
      </c>
      <c r="D119" s="28">
        <f>C119*Overview!$F$13/12</f>
        <v>11488.921161834718</v>
      </c>
      <c r="E119" s="65">
        <f>-Overview!$F$15</f>
        <v>-20662.701178581559</v>
      </c>
      <c r="F119" s="29">
        <f t="shared" si="2"/>
        <v>3437502.5685336688</v>
      </c>
    </row>
    <row r="120" spans="2:6" x14ac:dyDescent="0.2">
      <c r="B120" s="89">
        <v>118</v>
      </c>
      <c r="C120" s="28">
        <f t="shared" si="3"/>
        <v>3437502.5685336688</v>
      </c>
      <c r="D120" s="28">
        <f>C120*Overview!$F$13/12</f>
        <v>11458.341895112229</v>
      </c>
      <c r="E120" s="65">
        <f>-Overview!$F$15</f>
        <v>-20662.701178581559</v>
      </c>
      <c r="F120" s="29">
        <f t="shared" si="2"/>
        <v>3428298.2092501996</v>
      </c>
    </row>
    <row r="121" spans="2:6" x14ac:dyDescent="0.2">
      <c r="B121" s="89">
        <v>119</v>
      </c>
      <c r="C121" s="28">
        <f t="shared" si="3"/>
        <v>3428298.2092501996</v>
      </c>
      <c r="D121" s="28">
        <f>C121*Overview!$F$13/12</f>
        <v>11427.660697500665</v>
      </c>
      <c r="E121" s="65">
        <f>-Overview!$F$15</f>
        <v>-20662.701178581559</v>
      </c>
      <c r="F121" s="29">
        <f t="shared" si="2"/>
        <v>3419063.1687691188</v>
      </c>
    </row>
    <row r="122" spans="2:6" x14ac:dyDescent="0.2">
      <c r="B122" s="89">
        <v>120</v>
      </c>
      <c r="C122" s="28">
        <f t="shared" si="3"/>
        <v>3419063.1687691188</v>
      </c>
      <c r="D122" s="28">
        <f>C122*Overview!$F$13/12</f>
        <v>11396.877229230397</v>
      </c>
      <c r="E122" s="65">
        <f>-Overview!$F$15</f>
        <v>-20662.701178581559</v>
      </c>
      <c r="F122" s="29">
        <f t="shared" si="2"/>
        <v>3409797.3448197679</v>
      </c>
    </row>
    <row r="123" spans="2:6" x14ac:dyDescent="0.2">
      <c r="B123" s="89">
        <v>121</v>
      </c>
      <c r="C123" s="28">
        <f t="shared" si="3"/>
        <v>3409797.3448197679</v>
      </c>
      <c r="D123" s="28">
        <f>C123*Overview!$F$13/12</f>
        <v>11365.991149399226</v>
      </c>
      <c r="E123" s="65">
        <f>-Overview!$F$15</f>
        <v>-20662.701178581559</v>
      </c>
      <c r="F123" s="29">
        <f t="shared" si="2"/>
        <v>3400500.6347905858</v>
      </c>
    </row>
    <row r="124" spans="2:6" x14ac:dyDescent="0.2">
      <c r="B124" s="89">
        <v>122</v>
      </c>
      <c r="C124" s="28">
        <f t="shared" si="3"/>
        <v>3400500.6347905858</v>
      </c>
      <c r="D124" s="28">
        <f>C124*Overview!$F$13/12</f>
        <v>11335.00211596862</v>
      </c>
      <c r="E124" s="65">
        <f>-Overview!$F$15</f>
        <v>-20662.701178581559</v>
      </c>
      <c r="F124" s="29">
        <f t="shared" si="2"/>
        <v>3391172.935727973</v>
      </c>
    </row>
    <row r="125" spans="2:6" x14ac:dyDescent="0.2">
      <c r="B125" s="89">
        <v>123</v>
      </c>
      <c r="C125" s="28">
        <f t="shared" si="3"/>
        <v>3391172.935727973</v>
      </c>
      <c r="D125" s="28">
        <f>C125*Overview!$F$13/12</f>
        <v>11303.90978575991</v>
      </c>
      <c r="E125" s="65">
        <f>-Overview!$F$15</f>
        <v>-20662.701178581559</v>
      </c>
      <c r="F125" s="29">
        <f t="shared" si="2"/>
        <v>3381814.1443351517</v>
      </c>
    </row>
    <row r="126" spans="2:6" x14ac:dyDescent="0.2">
      <c r="B126" s="89">
        <v>124</v>
      </c>
      <c r="C126" s="28">
        <f t="shared" si="3"/>
        <v>3381814.1443351517</v>
      </c>
      <c r="D126" s="28">
        <f>C126*Overview!$F$13/12</f>
        <v>11272.713814450506</v>
      </c>
      <c r="E126" s="65">
        <f>-Overview!$F$15</f>
        <v>-20662.701178581559</v>
      </c>
      <c r="F126" s="29">
        <f t="shared" si="2"/>
        <v>3372424.1569710206</v>
      </c>
    </row>
    <row r="127" spans="2:6" x14ac:dyDescent="0.2">
      <c r="B127" s="89">
        <v>125</v>
      </c>
      <c r="C127" s="28">
        <f t="shared" si="3"/>
        <v>3372424.1569710206</v>
      </c>
      <c r="D127" s="28">
        <f>C127*Overview!$F$13/12</f>
        <v>11241.413856570069</v>
      </c>
      <c r="E127" s="65">
        <f>-Overview!$F$15</f>
        <v>-20662.701178581559</v>
      </c>
      <c r="F127" s="29">
        <f t="shared" si="2"/>
        <v>3363002.8696490093</v>
      </c>
    </row>
    <row r="128" spans="2:6" x14ac:dyDescent="0.2">
      <c r="B128" s="89">
        <v>126</v>
      </c>
      <c r="C128" s="28">
        <f t="shared" si="3"/>
        <v>3363002.8696490093</v>
      </c>
      <c r="D128" s="28">
        <f>C128*Overview!$F$13/12</f>
        <v>11210.009565496699</v>
      </c>
      <c r="E128" s="65">
        <f>-Overview!$F$15</f>
        <v>-20662.701178581559</v>
      </c>
      <c r="F128" s="29">
        <f t="shared" si="2"/>
        <v>3353550.1780359247</v>
      </c>
    </row>
    <row r="129" spans="2:6" x14ac:dyDescent="0.2">
      <c r="B129" s="89">
        <v>127</v>
      </c>
      <c r="C129" s="28">
        <f t="shared" si="3"/>
        <v>3353550.1780359247</v>
      </c>
      <c r="D129" s="28">
        <f>C129*Overview!$F$13/12</f>
        <v>11178.500593453084</v>
      </c>
      <c r="E129" s="65">
        <f>-Overview!$F$15</f>
        <v>-20662.701178581559</v>
      </c>
      <c r="F129" s="29">
        <f t="shared" si="2"/>
        <v>3344065.9774507964</v>
      </c>
    </row>
    <row r="130" spans="2:6" x14ac:dyDescent="0.2">
      <c r="B130" s="89">
        <v>128</v>
      </c>
      <c r="C130" s="28">
        <f t="shared" si="3"/>
        <v>3344065.9774507964</v>
      </c>
      <c r="D130" s="28">
        <f>C130*Overview!$F$13/12</f>
        <v>11146.886591502654</v>
      </c>
      <c r="E130" s="65">
        <f>-Overview!$F$15</f>
        <v>-20662.701178581559</v>
      </c>
      <c r="F130" s="29">
        <f t="shared" si="2"/>
        <v>3334550.1628637174</v>
      </c>
    </row>
    <row r="131" spans="2:6" x14ac:dyDescent="0.2">
      <c r="B131" s="89">
        <v>129</v>
      </c>
      <c r="C131" s="28">
        <f t="shared" si="3"/>
        <v>3334550.1628637174</v>
      </c>
      <c r="D131" s="28">
        <f>C131*Overview!$F$13/12</f>
        <v>11115.167209545725</v>
      </c>
      <c r="E131" s="65">
        <f>-Overview!$F$15</f>
        <v>-20662.701178581559</v>
      </c>
      <c r="F131" s="29">
        <f t="shared" si="2"/>
        <v>3325002.6288946816</v>
      </c>
    </row>
    <row r="132" spans="2:6" x14ac:dyDescent="0.2">
      <c r="B132" s="89">
        <v>130</v>
      </c>
      <c r="C132" s="28">
        <f t="shared" si="3"/>
        <v>3325002.6288946816</v>
      </c>
      <c r="D132" s="28">
        <f>C132*Overview!$F$13/12</f>
        <v>11083.342096315604</v>
      </c>
      <c r="E132" s="65">
        <f>-Overview!$F$15</f>
        <v>-20662.701178581559</v>
      </c>
      <c r="F132" s="29">
        <f t="shared" si="2"/>
        <v>3315423.2698124158</v>
      </c>
    </row>
    <row r="133" spans="2:6" x14ac:dyDescent="0.2">
      <c r="B133" s="89">
        <v>131</v>
      </c>
      <c r="C133" s="28">
        <f t="shared" si="3"/>
        <v>3315423.2698124158</v>
      </c>
      <c r="D133" s="28">
        <f>C133*Overview!$F$13/12</f>
        <v>11051.41089937472</v>
      </c>
      <c r="E133" s="65">
        <f>-Overview!$F$15</f>
        <v>-20662.701178581559</v>
      </c>
      <c r="F133" s="29">
        <f t="shared" ref="F133:F196" si="4">SUM(C133:E133)</f>
        <v>3305811.979533209</v>
      </c>
    </row>
    <row r="134" spans="2:6" x14ac:dyDescent="0.2">
      <c r="B134" s="89">
        <v>132</v>
      </c>
      <c r="C134" s="28">
        <f t="shared" ref="C134:C197" si="5">F133</f>
        <v>3305811.979533209</v>
      </c>
      <c r="D134" s="28">
        <f>C134*Overview!$F$13/12</f>
        <v>11019.373265110697</v>
      </c>
      <c r="E134" s="65">
        <f>-Overview!$F$15</f>
        <v>-20662.701178581559</v>
      </c>
      <c r="F134" s="29">
        <f t="shared" si="4"/>
        <v>3296168.6516197384</v>
      </c>
    </row>
    <row r="135" spans="2:6" x14ac:dyDescent="0.2">
      <c r="B135" s="89">
        <v>133</v>
      </c>
      <c r="C135" s="28">
        <f t="shared" si="5"/>
        <v>3296168.6516197384</v>
      </c>
      <c r="D135" s="28">
        <f>C135*Overview!$F$13/12</f>
        <v>10987.228838732461</v>
      </c>
      <c r="E135" s="65">
        <f>-Overview!$F$15</f>
        <v>-20662.701178581559</v>
      </c>
      <c r="F135" s="29">
        <f t="shared" si="4"/>
        <v>3286493.1792798894</v>
      </c>
    </row>
    <row r="136" spans="2:6" x14ac:dyDescent="0.2">
      <c r="B136" s="89">
        <v>134</v>
      </c>
      <c r="C136" s="28">
        <f t="shared" si="5"/>
        <v>3286493.1792798894</v>
      </c>
      <c r="D136" s="28">
        <f>C136*Overview!$F$13/12</f>
        <v>10954.977264266299</v>
      </c>
      <c r="E136" s="65">
        <f>-Overview!$F$15</f>
        <v>-20662.701178581559</v>
      </c>
      <c r="F136" s="29">
        <f t="shared" si="4"/>
        <v>3276785.4553655745</v>
      </c>
    </row>
    <row r="137" spans="2:6" x14ac:dyDescent="0.2">
      <c r="B137" s="89">
        <v>135</v>
      </c>
      <c r="C137" s="28">
        <f t="shared" si="5"/>
        <v>3276785.4553655745</v>
      </c>
      <c r="D137" s="28">
        <f>C137*Overview!$F$13/12</f>
        <v>10922.618184551915</v>
      </c>
      <c r="E137" s="65">
        <f>-Overview!$F$15</f>
        <v>-20662.701178581559</v>
      </c>
      <c r="F137" s="29">
        <f t="shared" si="4"/>
        <v>3267045.3723715451</v>
      </c>
    </row>
    <row r="138" spans="2:6" x14ac:dyDescent="0.2">
      <c r="B138" s="89">
        <v>136</v>
      </c>
      <c r="C138" s="28">
        <f t="shared" si="5"/>
        <v>3267045.3723715451</v>
      </c>
      <c r="D138" s="28">
        <f>C138*Overview!$F$13/12</f>
        <v>10890.151241238484</v>
      </c>
      <c r="E138" s="65">
        <f>-Overview!$F$15</f>
        <v>-20662.701178581559</v>
      </c>
      <c r="F138" s="29">
        <f t="shared" si="4"/>
        <v>3257272.8224342023</v>
      </c>
    </row>
    <row r="139" spans="2:6" x14ac:dyDescent="0.2">
      <c r="B139" s="89">
        <v>137</v>
      </c>
      <c r="C139" s="28">
        <f t="shared" si="5"/>
        <v>3257272.8224342023</v>
      </c>
      <c r="D139" s="28">
        <f>C139*Overview!$F$13/12</f>
        <v>10857.576074780674</v>
      </c>
      <c r="E139" s="65">
        <f>-Overview!$F$15</f>
        <v>-20662.701178581559</v>
      </c>
      <c r="F139" s="29">
        <f t="shared" si="4"/>
        <v>3247467.6973304017</v>
      </c>
    </row>
    <row r="140" spans="2:6" x14ac:dyDescent="0.2">
      <c r="B140" s="89">
        <v>138</v>
      </c>
      <c r="C140" s="28">
        <f t="shared" si="5"/>
        <v>3247467.6973304017</v>
      </c>
      <c r="D140" s="28">
        <f>C140*Overview!$F$13/12</f>
        <v>10824.892324434672</v>
      </c>
      <c r="E140" s="65">
        <f>-Overview!$F$15</f>
        <v>-20662.701178581559</v>
      </c>
      <c r="F140" s="29">
        <f t="shared" si="4"/>
        <v>3237629.8884762549</v>
      </c>
    </row>
    <row r="141" spans="2:6" x14ac:dyDescent="0.2">
      <c r="B141" s="89">
        <v>139</v>
      </c>
      <c r="C141" s="28">
        <f t="shared" si="5"/>
        <v>3237629.8884762549</v>
      </c>
      <c r="D141" s="28">
        <f>C141*Overview!$F$13/12</f>
        <v>10792.099628254184</v>
      </c>
      <c r="E141" s="65">
        <f>-Overview!$F$15</f>
        <v>-20662.701178581559</v>
      </c>
      <c r="F141" s="29">
        <f t="shared" si="4"/>
        <v>3227759.2869259277</v>
      </c>
    </row>
    <row r="142" spans="2:6" x14ac:dyDescent="0.2">
      <c r="B142" s="89">
        <v>140</v>
      </c>
      <c r="C142" s="28">
        <f t="shared" si="5"/>
        <v>3227759.2869259277</v>
      </c>
      <c r="D142" s="28">
        <f>C142*Overview!$F$13/12</f>
        <v>10759.197623086426</v>
      </c>
      <c r="E142" s="65">
        <f>-Overview!$F$15</f>
        <v>-20662.701178581559</v>
      </c>
      <c r="F142" s="29">
        <f t="shared" si="4"/>
        <v>3217855.7833704329</v>
      </c>
    </row>
    <row r="143" spans="2:6" x14ac:dyDescent="0.2">
      <c r="B143" s="89">
        <v>141</v>
      </c>
      <c r="C143" s="28">
        <f t="shared" si="5"/>
        <v>3217855.7833704329</v>
      </c>
      <c r="D143" s="28">
        <f>C143*Overview!$F$13/12</f>
        <v>10726.185944568109</v>
      </c>
      <c r="E143" s="65">
        <f>-Overview!$F$15</f>
        <v>-20662.701178581559</v>
      </c>
      <c r="F143" s="29">
        <f t="shared" si="4"/>
        <v>3207919.2681364194</v>
      </c>
    </row>
    <row r="144" spans="2:6" x14ac:dyDescent="0.2">
      <c r="B144" s="89">
        <v>142</v>
      </c>
      <c r="C144" s="28">
        <f t="shared" si="5"/>
        <v>3207919.2681364194</v>
      </c>
      <c r="D144" s="28">
        <f>C144*Overview!$F$13/12</f>
        <v>10693.064227121398</v>
      </c>
      <c r="E144" s="65">
        <f>-Overview!$F$15</f>
        <v>-20662.701178581559</v>
      </c>
      <c r="F144" s="29">
        <f t="shared" si="4"/>
        <v>3197949.6311849593</v>
      </c>
    </row>
    <row r="145" spans="2:6" x14ac:dyDescent="0.2">
      <c r="B145" s="89">
        <v>143</v>
      </c>
      <c r="C145" s="28">
        <f t="shared" si="5"/>
        <v>3197949.6311849593</v>
      </c>
      <c r="D145" s="28">
        <f>C145*Overview!$F$13/12</f>
        <v>10659.832103949864</v>
      </c>
      <c r="E145" s="65">
        <f>-Overview!$F$15</f>
        <v>-20662.701178581559</v>
      </c>
      <c r="F145" s="29">
        <f t="shared" si="4"/>
        <v>3187946.7621103278</v>
      </c>
    </row>
    <row r="146" spans="2:6" x14ac:dyDescent="0.2">
      <c r="B146" s="89">
        <v>144</v>
      </c>
      <c r="C146" s="28">
        <f t="shared" si="5"/>
        <v>3187946.7621103278</v>
      </c>
      <c r="D146" s="28">
        <f>C146*Overview!$F$13/12</f>
        <v>10626.489207034427</v>
      </c>
      <c r="E146" s="65">
        <f>-Overview!$F$15</f>
        <v>-20662.701178581559</v>
      </c>
      <c r="F146" s="29">
        <f t="shared" si="4"/>
        <v>3177910.5501387808</v>
      </c>
    </row>
    <row r="147" spans="2:6" x14ac:dyDescent="0.2">
      <c r="B147" s="89">
        <v>145</v>
      </c>
      <c r="C147" s="28">
        <f t="shared" si="5"/>
        <v>3177910.5501387808</v>
      </c>
      <c r="D147" s="28">
        <f>C147*Overview!$F$13/12</f>
        <v>10593.03516712927</v>
      </c>
      <c r="E147" s="65">
        <f>-Overview!$F$15</f>
        <v>-20662.701178581559</v>
      </c>
      <c r="F147" s="29">
        <f t="shared" si="4"/>
        <v>3167840.8841273286</v>
      </c>
    </row>
    <row r="148" spans="2:6" x14ac:dyDescent="0.2">
      <c r="B148" s="89">
        <v>146</v>
      </c>
      <c r="C148" s="28">
        <f t="shared" si="5"/>
        <v>3167840.8841273286</v>
      </c>
      <c r="D148" s="28">
        <f>C148*Overview!$F$13/12</f>
        <v>10559.469613757761</v>
      </c>
      <c r="E148" s="65">
        <f>-Overview!$F$15</f>
        <v>-20662.701178581559</v>
      </c>
      <c r="F148" s="29">
        <f t="shared" si="4"/>
        <v>3157737.6525625051</v>
      </c>
    </row>
    <row r="149" spans="2:6" x14ac:dyDescent="0.2">
      <c r="B149" s="89">
        <v>147</v>
      </c>
      <c r="C149" s="28">
        <f t="shared" si="5"/>
        <v>3157737.6525625051</v>
      </c>
      <c r="D149" s="28">
        <f>C149*Overview!$F$13/12</f>
        <v>10525.792175208351</v>
      </c>
      <c r="E149" s="65">
        <f>-Overview!$F$15</f>
        <v>-20662.701178581559</v>
      </c>
      <c r="F149" s="29">
        <f t="shared" si="4"/>
        <v>3147600.7435591319</v>
      </c>
    </row>
    <row r="150" spans="2:6" x14ac:dyDescent="0.2">
      <c r="B150" s="89">
        <v>148</v>
      </c>
      <c r="C150" s="28">
        <f t="shared" si="5"/>
        <v>3147600.7435591319</v>
      </c>
      <c r="D150" s="28">
        <f>C150*Overview!$F$13/12</f>
        <v>10492.002478530439</v>
      </c>
      <c r="E150" s="65">
        <f>-Overview!$F$15</f>
        <v>-20662.701178581559</v>
      </c>
      <c r="F150" s="29">
        <f t="shared" si="4"/>
        <v>3137430.044859081</v>
      </c>
    </row>
    <row r="151" spans="2:6" x14ac:dyDescent="0.2">
      <c r="B151" s="89">
        <v>149</v>
      </c>
      <c r="C151" s="28">
        <f t="shared" si="5"/>
        <v>3137430.044859081</v>
      </c>
      <c r="D151" s="28">
        <f>C151*Overview!$F$13/12</f>
        <v>10458.10014953027</v>
      </c>
      <c r="E151" s="65">
        <f>-Overview!$F$15</f>
        <v>-20662.701178581559</v>
      </c>
      <c r="F151" s="29">
        <f t="shared" si="4"/>
        <v>3127225.44383003</v>
      </c>
    </row>
    <row r="152" spans="2:6" x14ac:dyDescent="0.2">
      <c r="B152" s="89">
        <v>150</v>
      </c>
      <c r="C152" s="28">
        <f t="shared" si="5"/>
        <v>3127225.44383003</v>
      </c>
      <c r="D152" s="28">
        <f>C152*Overview!$F$13/12</f>
        <v>10424.084812766767</v>
      </c>
      <c r="E152" s="65">
        <f>-Overview!$F$15</f>
        <v>-20662.701178581559</v>
      </c>
      <c r="F152" s="29">
        <f t="shared" si="4"/>
        <v>3116986.8274642155</v>
      </c>
    </row>
    <row r="153" spans="2:6" x14ac:dyDescent="0.2">
      <c r="B153" s="89">
        <v>151</v>
      </c>
      <c r="C153" s="28">
        <f t="shared" si="5"/>
        <v>3116986.8274642155</v>
      </c>
      <c r="D153" s="28">
        <f>C153*Overview!$F$13/12</f>
        <v>10389.956091547385</v>
      </c>
      <c r="E153" s="65">
        <f>-Overview!$F$15</f>
        <v>-20662.701178581559</v>
      </c>
      <c r="F153" s="29">
        <f t="shared" si="4"/>
        <v>3106714.0823771814</v>
      </c>
    </row>
    <row r="154" spans="2:6" x14ac:dyDescent="0.2">
      <c r="B154" s="89">
        <v>152</v>
      </c>
      <c r="C154" s="28">
        <f t="shared" si="5"/>
        <v>3106714.0823771814</v>
      </c>
      <c r="D154" s="28">
        <f>C154*Overview!$F$13/12</f>
        <v>10355.713607923937</v>
      </c>
      <c r="E154" s="65">
        <f>-Overview!$F$15</f>
        <v>-20662.701178581559</v>
      </c>
      <c r="F154" s="29">
        <f t="shared" si="4"/>
        <v>3096407.094806524</v>
      </c>
    </row>
    <row r="155" spans="2:6" x14ac:dyDescent="0.2">
      <c r="B155" s="89">
        <v>153</v>
      </c>
      <c r="C155" s="28">
        <f t="shared" si="5"/>
        <v>3096407.094806524</v>
      </c>
      <c r="D155" s="28">
        <f>C155*Overview!$F$13/12</f>
        <v>10321.356982688414</v>
      </c>
      <c r="E155" s="65">
        <f>-Overview!$F$15</f>
        <v>-20662.701178581559</v>
      </c>
      <c r="F155" s="29">
        <f t="shared" si="4"/>
        <v>3086065.750610631</v>
      </c>
    </row>
    <row r="156" spans="2:6" x14ac:dyDescent="0.2">
      <c r="B156" s="89">
        <v>154</v>
      </c>
      <c r="C156" s="28">
        <f t="shared" si="5"/>
        <v>3086065.750610631</v>
      </c>
      <c r="D156" s="28">
        <f>C156*Overview!$F$13/12</f>
        <v>10286.88583536877</v>
      </c>
      <c r="E156" s="65">
        <f>-Overview!$F$15</f>
        <v>-20662.701178581559</v>
      </c>
      <c r="F156" s="29">
        <f t="shared" si="4"/>
        <v>3075689.9352674182</v>
      </c>
    </row>
    <row r="157" spans="2:6" x14ac:dyDescent="0.2">
      <c r="B157" s="89">
        <v>155</v>
      </c>
      <c r="C157" s="28">
        <f t="shared" si="5"/>
        <v>3075689.9352674182</v>
      </c>
      <c r="D157" s="28">
        <f>C157*Overview!$F$13/12</f>
        <v>10252.299784224728</v>
      </c>
      <c r="E157" s="65">
        <f>-Overview!$F$15</f>
        <v>-20662.701178581559</v>
      </c>
      <c r="F157" s="29">
        <f t="shared" si="4"/>
        <v>3065279.5338730616</v>
      </c>
    </row>
    <row r="158" spans="2:6" x14ac:dyDescent="0.2">
      <c r="B158" s="89">
        <v>156</v>
      </c>
      <c r="C158" s="28">
        <f t="shared" si="5"/>
        <v>3065279.5338730616</v>
      </c>
      <c r="D158" s="28">
        <f>C158*Overview!$F$13/12</f>
        <v>10217.598446243539</v>
      </c>
      <c r="E158" s="65">
        <f>-Overview!$F$15</f>
        <v>-20662.701178581559</v>
      </c>
      <c r="F158" s="29">
        <f t="shared" si="4"/>
        <v>3054834.4311407236</v>
      </c>
    </row>
    <row r="159" spans="2:6" x14ac:dyDescent="0.2">
      <c r="B159" s="89">
        <v>157</v>
      </c>
      <c r="C159" s="28">
        <f t="shared" si="5"/>
        <v>3054834.4311407236</v>
      </c>
      <c r="D159" s="28">
        <f>C159*Overview!$F$13/12</f>
        <v>10182.781437135745</v>
      </c>
      <c r="E159" s="65">
        <f>-Overview!$F$15</f>
        <v>-20662.701178581559</v>
      </c>
      <c r="F159" s="29">
        <f t="shared" si="4"/>
        <v>3044354.511399278</v>
      </c>
    </row>
    <row r="160" spans="2:6" x14ac:dyDescent="0.2">
      <c r="B160" s="89">
        <v>158</v>
      </c>
      <c r="C160" s="28">
        <f t="shared" si="5"/>
        <v>3044354.511399278</v>
      </c>
      <c r="D160" s="28">
        <f>C160*Overview!$F$13/12</f>
        <v>10147.848371330927</v>
      </c>
      <c r="E160" s="65">
        <f>-Overview!$F$15</f>
        <v>-20662.701178581559</v>
      </c>
      <c r="F160" s="29">
        <f t="shared" si="4"/>
        <v>3033839.6585920276</v>
      </c>
    </row>
    <row r="161" spans="2:6" x14ac:dyDescent="0.2">
      <c r="B161" s="89">
        <v>159</v>
      </c>
      <c r="C161" s="28">
        <f t="shared" si="5"/>
        <v>3033839.6585920276</v>
      </c>
      <c r="D161" s="28">
        <f>C161*Overview!$F$13/12</f>
        <v>10112.798861973426</v>
      </c>
      <c r="E161" s="65">
        <f>-Overview!$F$15</f>
        <v>-20662.701178581559</v>
      </c>
      <c r="F161" s="29">
        <f t="shared" si="4"/>
        <v>3023289.7562754196</v>
      </c>
    </row>
    <row r="162" spans="2:6" x14ac:dyDescent="0.2">
      <c r="B162" s="89">
        <v>160</v>
      </c>
      <c r="C162" s="28">
        <f t="shared" si="5"/>
        <v>3023289.7562754196</v>
      </c>
      <c r="D162" s="28">
        <f>C162*Overview!$F$13/12</f>
        <v>10077.632520918065</v>
      </c>
      <c r="E162" s="65">
        <f>-Overview!$F$15</f>
        <v>-20662.701178581559</v>
      </c>
      <c r="F162" s="29">
        <f t="shared" si="4"/>
        <v>3012704.6876177564</v>
      </c>
    </row>
    <row r="163" spans="2:6" x14ac:dyDescent="0.2">
      <c r="B163" s="89">
        <v>161</v>
      </c>
      <c r="C163" s="28">
        <f t="shared" si="5"/>
        <v>3012704.6876177564</v>
      </c>
      <c r="D163" s="28">
        <f>C163*Overview!$F$13/12</f>
        <v>10042.348958725855</v>
      </c>
      <c r="E163" s="65">
        <f>-Overview!$F$15</f>
        <v>-20662.701178581559</v>
      </c>
      <c r="F163" s="29">
        <f t="shared" si="4"/>
        <v>3002084.335397901</v>
      </c>
    </row>
    <row r="164" spans="2:6" x14ac:dyDescent="0.2">
      <c r="B164" s="89">
        <v>162</v>
      </c>
      <c r="C164" s="28">
        <f t="shared" si="5"/>
        <v>3002084.335397901</v>
      </c>
      <c r="D164" s="28">
        <f>C164*Overview!$F$13/12</f>
        <v>10006.947784659669</v>
      </c>
      <c r="E164" s="65">
        <f>-Overview!$F$15</f>
        <v>-20662.701178581559</v>
      </c>
      <c r="F164" s="29">
        <f t="shared" si="4"/>
        <v>2991428.582003979</v>
      </c>
    </row>
    <row r="165" spans="2:6" x14ac:dyDescent="0.2">
      <c r="B165" s="89">
        <v>163</v>
      </c>
      <c r="C165" s="28">
        <f t="shared" si="5"/>
        <v>2991428.582003979</v>
      </c>
      <c r="D165" s="28">
        <f>C165*Overview!$F$13/12</f>
        <v>9971.4286066799305</v>
      </c>
      <c r="E165" s="65">
        <f>-Overview!$F$15</f>
        <v>-20662.701178581559</v>
      </c>
      <c r="F165" s="29">
        <f t="shared" si="4"/>
        <v>2980737.3094320777</v>
      </c>
    </row>
    <row r="166" spans="2:6" x14ac:dyDescent="0.2">
      <c r="B166" s="89">
        <v>164</v>
      </c>
      <c r="C166" s="28">
        <f t="shared" si="5"/>
        <v>2980737.3094320777</v>
      </c>
      <c r="D166" s="28">
        <f>C166*Overview!$F$13/12</f>
        <v>9935.7910314402598</v>
      </c>
      <c r="E166" s="65">
        <f>-Overview!$F$15</f>
        <v>-20662.701178581559</v>
      </c>
      <c r="F166" s="29">
        <f t="shared" si="4"/>
        <v>2970010.3992849365</v>
      </c>
    </row>
    <row r="167" spans="2:6" x14ac:dyDescent="0.2">
      <c r="B167" s="89">
        <v>165</v>
      </c>
      <c r="C167" s="28">
        <f t="shared" si="5"/>
        <v>2970010.3992849365</v>
      </c>
      <c r="D167" s="28">
        <f>C167*Overview!$F$13/12</f>
        <v>9900.0346642831228</v>
      </c>
      <c r="E167" s="65">
        <f>-Overview!$F$15</f>
        <v>-20662.701178581559</v>
      </c>
      <c r="F167" s="29">
        <f t="shared" si="4"/>
        <v>2959247.7327706381</v>
      </c>
    </row>
    <row r="168" spans="2:6" x14ac:dyDescent="0.2">
      <c r="B168" s="89">
        <v>166</v>
      </c>
      <c r="C168" s="28">
        <f t="shared" si="5"/>
        <v>2959247.7327706381</v>
      </c>
      <c r="D168" s="28">
        <f>C168*Overview!$F$13/12</f>
        <v>9864.1591092354593</v>
      </c>
      <c r="E168" s="65">
        <f>-Overview!$F$15</f>
        <v>-20662.701178581559</v>
      </c>
      <c r="F168" s="29">
        <f t="shared" si="4"/>
        <v>2948449.1907012919</v>
      </c>
    </row>
    <row r="169" spans="2:6" x14ac:dyDescent="0.2">
      <c r="B169" s="89">
        <v>167</v>
      </c>
      <c r="C169" s="28">
        <f t="shared" si="5"/>
        <v>2948449.1907012919</v>
      </c>
      <c r="D169" s="28">
        <f>C169*Overview!$F$13/12</f>
        <v>9828.1639690043066</v>
      </c>
      <c r="E169" s="65">
        <f>-Overview!$F$15</f>
        <v>-20662.701178581559</v>
      </c>
      <c r="F169" s="29">
        <f t="shared" si="4"/>
        <v>2937614.653491715</v>
      </c>
    </row>
    <row r="170" spans="2:6" x14ac:dyDescent="0.2">
      <c r="B170" s="89">
        <v>168</v>
      </c>
      <c r="C170" s="28">
        <f t="shared" si="5"/>
        <v>2937614.653491715</v>
      </c>
      <c r="D170" s="28">
        <f>C170*Overview!$F$13/12</f>
        <v>9792.0488449723834</v>
      </c>
      <c r="E170" s="65">
        <f>-Overview!$F$15</f>
        <v>-20662.701178581559</v>
      </c>
      <c r="F170" s="29">
        <f t="shared" si="4"/>
        <v>2926744.0011581057</v>
      </c>
    </row>
    <row r="171" spans="2:6" x14ac:dyDescent="0.2">
      <c r="B171" s="89">
        <v>169</v>
      </c>
      <c r="C171" s="28">
        <f t="shared" si="5"/>
        <v>2926744.0011581057</v>
      </c>
      <c r="D171" s="28">
        <f>C171*Overview!$F$13/12</f>
        <v>9755.8133371936856</v>
      </c>
      <c r="E171" s="65">
        <f>-Overview!$F$15</f>
        <v>-20662.701178581559</v>
      </c>
      <c r="F171" s="29">
        <f t="shared" si="4"/>
        <v>2915837.113316718</v>
      </c>
    </row>
    <row r="172" spans="2:6" x14ac:dyDescent="0.2">
      <c r="B172" s="89">
        <v>170</v>
      </c>
      <c r="C172" s="28">
        <f t="shared" si="5"/>
        <v>2915837.113316718</v>
      </c>
      <c r="D172" s="28">
        <f>C172*Overview!$F$13/12</f>
        <v>9719.4570443890607</v>
      </c>
      <c r="E172" s="65">
        <f>-Overview!$F$15</f>
        <v>-20662.701178581559</v>
      </c>
      <c r="F172" s="29">
        <f t="shared" si="4"/>
        <v>2904893.8691825257</v>
      </c>
    </row>
    <row r="173" spans="2:6" x14ac:dyDescent="0.2">
      <c r="B173" s="89">
        <v>171</v>
      </c>
      <c r="C173" s="28">
        <f t="shared" si="5"/>
        <v>2904893.8691825257</v>
      </c>
      <c r="D173" s="28">
        <f>C173*Overview!$F$13/12</f>
        <v>9682.9795639417516</v>
      </c>
      <c r="E173" s="65">
        <f>-Overview!$F$15</f>
        <v>-20662.701178581559</v>
      </c>
      <c r="F173" s="29">
        <f t="shared" si="4"/>
        <v>2893914.1475678859</v>
      </c>
    </row>
    <row r="174" spans="2:6" x14ac:dyDescent="0.2">
      <c r="B174" s="89">
        <v>172</v>
      </c>
      <c r="C174" s="28">
        <f t="shared" si="5"/>
        <v>2893914.1475678859</v>
      </c>
      <c r="D174" s="28">
        <f>C174*Overview!$F$13/12</f>
        <v>9646.3804918929527</v>
      </c>
      <c r="E174" s="65">
        <f>-Overview!$F$15</f>
        <v>-20662.701178581559</v>
      </c>
      <c r="F174" s="29">
        <f t="shared" si="4"/>
        <v>2882897.8268811973</v>
      </c>
    </row>
    <row r="175" spans="2:6" x14ac:dyDescent="0.2">
      <c r="B175" s="89">
        <v>173</v>
      </c>
      <c r="C175" s="28">
        <f t="shared" si="5"/>
        <v>2882897.8268811973</v>
      </c>
      <c r="D175" s="28">
        <f>C175*Overview!$F$13/12</f>
        <v>9609.6594229373241</v>
      </c>
      <c r="E175" s="65">
        <f>-Overview!$F$15</f>
        <v>-20662.701178581559</v>
      </c>
      <c r="F175" s="29">
        <f t="shared" si="4"/>
        <v>2871844.7851255531</v>
      </c>
    </row>
    <row r="176" spans="2:6" x14ac:dyDescent="0.2">
      <c r="B176" s="89">
        <v>174</v>
      </c>
      <c r="C176" s="28">
        <f t="shared" si="5"/>
        <v>2871844.7851255531</v>
      </c>
      <c r="D176" s="28">
        <f>C176*Overview!$F$13/12</f>
        <v>9572.8159504185114</v>
      </c>
      <c r="E176" s="65">
        <f>-Overview!$F$15</f>
        <v>-20662.701178581559</v>
      </c>
      <c r="F176" s="29">
        <f t="shared" si="4"/>
        <v>2860754.89989739</v>
      </c>
    </row>
    <row r="177" spans="2:6" x14ac:dyDescent="0.2">
      <c r="B177" s="89">
        <v>175</v>
      </c>
      <c r="C177" s="28">
        <f t="shared" si="5"/>
        <v>2860754.89989739</v>
      </c>
      <c r="D177" s="28">
        <f>C177*Overview!$F$13/12</f>
        <v>9535.8496663246333</v>
      </c>
      <c r="E177" s="65">
        <f>-Overview!$F$15</f>
        <v>-20662.701178581559</v>
      </c>
      <c r="F177" s="29">
        <f t="shared" si="4"/>
        <v>2849628.048385133</v>
      </c>
    </row>
    <row r="178" spans="2:6" x14ac:dyDescent="0.2">
      <c r="B178" s="89">
        <v>176</v>
      </c>
      <c r="C178" s="28">
        <f t="shared" si="5"/>
        <v>2849628.048385133</v>
      </c>
      <c r="D178" s="28">
        <f>C178*Overview!$F$13/12</f>
        <v>9498.7601612837771</v>
      </c>
      <c r="E178" s="65">
        <f>-Overview!$F$15</f>
        <v>-20662.701178581559</v>
      </c>
      <c r="F178" s="29">
        <f t="shared" si="4"/>
        <v>2838464.1073678355</v>
      </c>
    </row>
    <row r="179" spans="2:6" x14ac:dyDescent="0.2">
      <c r="B179" s="89">
        <v>177</v>
      </c>
      <c r="C179" s="28">
        <f t="shared" si="5"/>
        <v>2838464.1073678355</v>
      </c>
      <c r="D179" s="28">
        <f>C179*Overview!$F$13/12</f>
        <v>9461.5470245594515</v>
      </c>
      <c r="E179" s="65">
        <f>-Overview!$F$15</f>
        <v>-20662.701178581559</v>
      </c>
      <c r="F179" s="29">
        <f t="shared" si="4"/>
        <v>2827262.9532138132</v>
      </c>
    </row>
    <row r="180" spans="2:6" x14ac:dyDescent="0.2">
      <c r="B180" s="89">
        <v>178</v>
      </c>
      <c r="C180" s="28">
        <f t="shared" si="5"/>
        <v>2827262.9532138132</v>
      </c>
      <c r="D180" s="28">
        <f>C180*Overview!$F$13/12</f>
        <v>9424.209844046045</v>
      </c>
      <c r="E180" s="65">
        <f>-Overview!$F$15</f>
        <v>-20662.701178581559</v>
      </c>
      <c r="F180" s="29">
        <f t="shared" si="4"/>
        <v>2816024.4618792781</v>
      </c>
    </row>
    <row r="181" spans="2:6" x14ac:dyDescent="0.2">
      <c r="B181" s="89">
        <v>179</v>
      </c>
      <c r="C181" s="28">
        <f t="shared" si="5"/>
        <v>2816024.4618792781</v>
      </c>
      <c r="D181" s="28">
        <f>C181*Overview!$F$13/12</f>
        <v>9386.7482062642612</v>
      </c>
      <c r="E181" s="65">
        <f>-Overview!$F$15</f>
        <v>-20662.701178581559</v>
      </c>
      <c r="F181" s="29">
        <f t="shared" si="4"/>
        <v>2804748.508906961</v>
      </c>
    </row>
    <row r="182" spans="2:6" x14ac:dyDescent="0.2">
      <c r="B182" s="89">
        <v>180</v>
      </c>
      <c r="C182" s="28">
        <f t="shared" si="5"/>
        <v>2804748.508906961</v>
      </c>
      <c r="D182" s="28">
        <f>C182*Overview!$F$13/12</f>
        <v>9349.1616963565375</v>
      </c>
      <c r="E182" s="65">
        <f>-Overview!$F$15</f>
        <v>-20662.701178581559</v>
      </c>
      <c r="F182" s="29">
        <f t="shared" si="4"/>
        <v>2793434.9694247362</v>
      </c>
    </row>
    <row r="183" spans="2:6" x14ac:dyDescent="0.2">
      <c r="B183" s="89">
        <v>181</v>
      </c>
      <c r="C183" s="28">
        <f t="shared" si="5"/>
        <v>2793434.9694247362</v>
      </c>
      <c r="D183" s="28">
        <f>C183*Overview!$F$13/12</f>
        <v>9311.4498980824537</v>
      </c>
      <c r="E183" s="65">
        <f>-Overview!$F$15</f>
        <v>-20662.701178581559</v>
      </c>
      <c r="F183" s="29">
        <f t="shared" si="4"/>
        <v>2782083.7181442371</v>
      </c>
    </row>
    <row r="184" spans="2:6" x14ac:dyDescent="0.2">
      <c r="B184" s="89">
        <v>182</v>
      </c>
      <c r="C184" s="28">
        <f t="shared" si="5"/>
        <v>2782083.7181442371</v>
      </c>
      <c r="D184" s="28">
        <f>C184*Overview!$F$13/12</f>
        <v>9273.6123938141227</v>
      </c>
      <c r="E184" s="65">
        <f>-Overview!$F$15</f>
        <v>-20662.701178581559</v>
      </c>
      <c r="F184" s="29">
        <f t="shared" si="4"/>
        <v>2770694.6293594697</v>
      </c>
    </row>
    <row r="185" spans="2:6" x14ac:dyDescent="0.2">
      <c r="B185" s="89">
        <v>183</v>
      </c>
      <c r="C185" s="28">
        <f t="shared" si="5"/>
        <v>2770694.6293594697</v>
      </c>
      <c r="D185" s="28">
        <f>C185*Overview!$F$13/12</f>
        <v>9235.6487645315665</v>
      </c>
      <c r="E185" s="65">
        <f>-Overview!$F$15</f>
        <v>-20662.701178581559</v>
      </c>
      <c r="F185" s="29">
        <f t="shared" si="4"/>
        <v>2759267.5769454199</v>
      </c>
    </row>
    <row r="186" spans="2:6" x14ac:dyDescent="0.2">
      <c r="B186" s="89">
        <v>184</v>
      </c>
      <c r="C186" s="28">
        <f t="shared" si="5"/>
        <v>2759267.5769454199</v>
      </c>
      <c r="D186" s="28">
        <f>C186*Overview!$F$13/12</f>
        <v>9197.558589818067</v>
      </c>
      <c r="E186" s="65">
        <f>-Overview!$F$15</f>
        <v>-20662.701178581559</v>
      </c>
      <c r="F186" s="29">
        <f t="shared" si="4"/>
        <v>2747802.4343566564</v>
      </c>
    </row>
    <row r="187" spans="2:6" x14ac:dyDescent="0.2">
      <c r="B187" s="89">
        <v>185</v>
      </c>
      <c r="C187" s="28">
        <f t="shared" si="5"/>
        <v>2747802.4343566564</v>
      </c>
      <c r="D187" s="28">
        <f>C187*Overview!$F$13/12</f>
        <v>9159.3414478555223</v>
      </c>
      <c r="E187" s="65">
        <f>-Overview!$F$15</f>
        <v>-20662.701178581559</v>
      </c>
      <c r="F187" s="29">
        <f t="shared" si="4"/>
        <v>2736299.0746259303</v>
      </c>
    </row>
    <row r="188" spans="2:6" x14ac:dyDescent="0.2">
      <c r="B188" s="89">
        <v>186</v>
      </c>
      <c r="C188" s="28">
        <f t="shared" si="5"/>
        <v>2736299.0746259303</v>
      </c>
      <c r="D188" s="28">
        <f>C188*Overview!$F$13/12</f>
        <v>9120.9969154197679</v>
      </c>
      <c r="E188" s="65">
        <f>-Overview!$F$15</f>
        <v>-20662.701178581559</v>
      </c>
      <c r="F188" s="29">
        <f t="shared" si="4"/>
        <v>2724757.3703627684</v>
      </c>
    </row>
    <row r="189" spans="2:6" x14ac:dyDescent="0.2">
      <c r="B189" s="89">
        <v>187</v>
      </c>
      <c r="C189" s="28">
        <f t="shared" si="5"/>
        <v>2724757.3703627684</v>
      </c>
      <c r="D189" s="28">
        <f>C189*Overview!$F$13/12</f>
        <v>9082.5245678758947</v>
      </c>
      <c r="E189" s="65">
        <f>-Overview!$F$15</f>
        <v>-20662.701178581559</v>
      </c>
      <c r="F189" s="29">
        <f t="shared" si="4"/>
        <v>2713177.193752063</v>
      </c>
    </row>
    <row r="190" spans="2:6" x14ac:dyDescent="0.2">
      <c r="B190" s="89">
        <v>188</v>
      </c>
      <c r="C190" s="28">
        <f t="shared" si="5"/>
        <v>2713177.193752063</v>
      </c>
      <c r="D190" s="28">
        <f>C190*Overview!$F$13/12</f>
        <v>9043.9239791735436</v>
      </c>
      <c r="E190" s="65">
        <f>-Overview!$F$15</f>
        <v>-20662.701178581559</v>
      </c>
      <c r="F190" s="29">
        <f t="shared" si="4"/>
        <v>2701558.4165526549</v>
      </c>
    </row>
    <row r="191" spans="2:6" x14ac:dyDescent="0.2">
      <c r="B191" s="89">
        <v>189</v>
      </c>
      <c r="C191" s="28">
        <f t="shared" si="5"/>
        <v>2701558.4165526549</v>
      </c>
      <c r="D191" s="28">
        <f>C191*Overview!$F$13/12</f>
        <v>9005.1947218421828</v>
      </c>
      <c r="E191" s="65">
        <f>-Overview!$F$15</f>
        <v>-20662.701178581559</v>
      </c>
      <c r="F191" s="29">
        <f t="shared" si="4"/>
        <v>2689900.9100959157</v>
      </c>
    </row>
    <row r="192" spans="2:6" x14ac:dyDescent="0.2">
      <c r="B192" s="89">
        <v>190</v>
      </c>
      <c r="C192" s="28">
        <f t="shared" si="5"/>
        <v>2689900.9100959157</v>
      </c>
      <c r="D192" s="28">
        <f>C192*Overview!$F$13/12</f>
        <v>8966.3363669863847</v>
      </c>
      <c r="E192" s="65">
        <f>-Overview!$F$15</f>
        <v>-20662.701178581559</v>
      </c>
      <c r="F192" s="29">
        <f t="shared" si="4"/>
        <v>2678204.5452843206</v>
      </c>
    </row>
    <row r="193" spans="2:6" x14ac:dyDescent="0.2">
      <c r="B193" s="89">
        <v>191</v>
      </c>
      <c r="C193" s="28">
        <f t="shared" si="5"/>
        <v>2678204.5452843206</v>
      </c>
      <c r="D193" s="28">
        <f>C193*Overview!$F$13/12</f>
        <v>8927.3484842810685</v>
      </c>
      <c r="E193" s="65">
        <f>-Overview!$F$15</f>
        <v>-20662.701178581559</v>
      </c>
      <c r="F193" s="29">
        <f t="shared" si="4"/>
        <v>2666469.1925900201</v>
      </c>
    </row>
    <row r="194" spans="2:6" x14ac:dyDescent="0.2">
      <c r="B194" s="89">
        <v>192</v>
      </c>
      <c r="C194" s="28">
        <f t="shared" si="5"/>
        <v>2666469.1925900201</v>
      </c>
      <c r="D194" s="28">
        <f>C194*Overview!$F$13/12</f>
        <v>8888.2306419667348</v>
      </c>
      <c r="E194" s="65">
        <f>-Overview!$F$15</f>
        <v>-20662.701178581559</v>
      </c>
      <c r="F194" s="29">
        <f t="shared" si="4"/>
        <v>2654694.7220534054</v>
      </c>
    </row>
    <row r="195" spans="2:6" x14ac:dyDescent="0.2">
      <c r="B195" s="89">
        <v>193</v>
      </c>
      <c r="C195" s="28">
        <f t="shared" si="5"/>
        <v>2654694.7220534054</v>
      </c>
      <c r="D195" s="28">
        <f>C195*Overview!$F$13/12</f>
        <v>8848.9824068446851</v>
      </c>
      <c r="E195" s="65">
        <f>-Overview!$F$15</f>
        <v>-20662.701178581559</v>
      </c>
      <c r="F195" s="29">
        <f t="shared" si="4"/>
        <v>2642881.0032816688</v>
      </c>
    </row>
    <row r="196" spans="2:6" x14ac:dyDescent="0.2">
      <c r="B196" s="89">
        <v>194</v>
      </c>
      <c r="C196" s="28">
        <f t="shared" si="5"/>
        <v>2642881.0032816688</v>
      </c>
      <c r="D196" s="28">
        <f>C196*Overview!$F$13/12</f>
        <v>8809.6033442722292</v>
      </c>
      <c r="E196" s="65">
        <f>-Overview!$F$15</f>
        <v>-20662.701178581559</v>
      </c>
      <c r="F196" s="29">
        <f t="shared" si="4"/>
        <v>2631027.9054473597</v>
      </c>
    </row>
    <row r="197" spans="2:6" x14ac:dyDescent="0.2">
      <c r="B197" s="89">
        <v>195</v>
      </c>
      <c r="C197" s="28">
        <f t="shared" si="5"/>
        <v>2631027.9054473597</v>
      </c>
      <c r="D197" s="28">
        <f>C197*Overview!$F$13/12</f>
        <v>8770.093018157866</v>
      </c>
      <c r="E197" s="65">
        <f>-Overview!$F$15</f>
        <v>-20662.701178581559</v>
      </c>
      <c r="F197" s="29">
        <f t="shared" ref="F197:F260" si="6">SUM(C197:E197)</f>
        <v>2619135.2972869361</v>
      </c>
    </row>
    <row r="198" spans="2:6" x14ac:dyDescent="0.2">
      <c r="B198" s="89">
        <v>196</v>
      </c>
      <c r="C198" s="28">
        <f t="shared" ref="C198:C261" si="7">F197</f>
        <v>2619135.2972869361</v>
      </c>
      <c r="D198" s="28">
        <f>C198*Overview!$F$13/12</f>
        <v>8730.4509909564531</v>
      </c>
      <c r="E198" s="65">
        <f>-Overview!$F$15</f>
        <v>-20662.701178581559</v>
      </c>
      <c r="F198" s="29">
        <f t="shared" si="6"/>
        <v>2607203.0470993109</v>
      </c>
    </row>
    <row r="199" spans="2:6" x14ac:dyDescent="0.2">
      <c r="B199" s="89">
        <v>197</v>
      </c>
      <c r="C199" s="28">
        <f t="shared" si="7"/>
        <v>2607203.0470993109</v>
      </c>
      <c r="D199" s="28">
        <f>C199*Overview!$F$13/12</f>
        <v>8690.6768236643693</v>
      </c>
      <c r="E199" s="65">
        <f>-Overview!$F$15</f>
        <v>-20662.701178581559</v>
      </c>
      <c r="F199" s="29">
        <f t="shared" si="6"/>
        <v>2595231.0227443939</v>
      </c>
    </row>
    <row r="200" spans="2:6" x14ac:dyDescent="0.2">
      <c r="B200" s="89">
        <v>198</v>
      </c>
      <c r="C200" s="28">
        <f t="shared" si="7"/>
        <v>2595231.0227443939</v>
      </c>
      <c r="D200" s="28">
        <f>C200*Overview!$F$13/12</f>
        <v>8650.7700758146475</v>
      </c>
      <c r="E200" s="65">
        <f>-Overview!$F$15</f>
        <v>-20662.701178581559</v>
      </c>
      <c r="F200" s="29">
        <f t="shared" si="6"/>
        <v>2583219.0916416273</v>
      </c>
    </row>
    <row r="201" spans="2:6" x14ac:dyDescent="0.2">
      <c r="B201" s="89">
        <v>199</v>
      </c>
      <c r="C201" s="28">
        <f t="shared" si="7"/>
        <v>2583219.0916416273</v>
      </c>
      <c r="D201" s="28">
        <f>C201*Overview!$F$13/12</f>
        <v>8610.7303054720905</v>
      </c>
      <c r="E201" s="65">
        <f>-Overview!$F$15</f>
        <v>-20662.701178581559</v>
      </c>
      <c r="F201" s="29">
        <f t="shared" si="6"/>
        <v>2571167.1207685177</v>
      </c>
    </row>
    <row r="202" spans="2:6" x14ac:dyDescent="0.2">
      <c r="B202" s="89">
        <v>200</v>
      </c>
      <c r="C202" s="28">
        <f t="shared" si="7"/>
        <v>2571167.1207685177</v>
      </c>
      <c r="D202" s="28">
        <f>C202*Overview!$F$13/12</f>
        <v>8570.5570692283927</v>
      </c>
      <c r="E202" s="65">
        <f>-Overview!$F$15</f>
        <v>-20662.701178581559</v>
      </c>
      <c r="F202" s="29">
        <f t="shared" si="6"/>
        <v>2559074.9766591648</v>
      </c>
    </row>
    <row r="203" spans="2:6" x14ac:dyDescent="0.2">
      <c r="B203" s="89">
        <v>201</v>
      </c>
      <c r="C203" s="28">
        <f t="shared" si="7"/>
        <v>2559074.9766591648</v>
      </c>
      <c r="D203" s="28">
        <f>C203*Overview!$F$13/12</f>
        <v>8530.2499221972157</v>
      </c>
      <c r="E203" s="65">
        <f>-Overview!$F$15</f>
        <v>-20662.701178581559</v>
      </c>
      <c r="F203" s="29">
        <f t="shared" si="6"/>
        <v>2546942.5254027806</v>
      </c>
    </row>
    <row r="204" spans="2:6" x14ac:dyDescent="0.2">
      <c r="B204" s="89">
        <v>202</v>
      </c>
      <c r="C204" s="28">
        <f t="shared" si="7"/>
        <v>2546942.5254027806</v>
      </c>
      <c r="D204" s="28">
        <f>C204*Overview!$F$13/12</f>
        <v>8489.8084180092683</v>
      </c>
      <c r="E204" s="65">
        <f>-Overview!$F$15</f>
        <v>-20662.701178581559</v>
      </c>
      <c r="F204" s="29">
        <f t="shared" si="6"/>
        <v>2534769.6326422086</v>
      </c>
    </row>
    <row r="205" spans="2:6" x14ac:dyDescent="0.2">
      <c r="B205" s="89">
        <v>203</v>
      </c>
      <c r="C205" s="28">
        <f t="shared" si="7"/>
        <v>2534769.6326422086</v>
      </c>
      <c r="D205" s="28">
        <f>C205*Overview!$F$13/12</f>
        <v>8449.2321088073622</v>
      </c>
      <c r="E205" s="65">
        <f>-Overview!$F$15</f>
        <v>-20662.701178581559</v>
      </c>
      <c r="F205" s="29">
        <f t="shared" si="6"/>
        <v>2522556.1635724343</v>
      </c>
    </row>
    <row r="206" spans="2:6" x14ac:dyDescent="0.2">
      <c r="B206" s="89">
        <v>204</v>
      </c>
      <c r="C206" s="28">
        <f t="shared" si="7"/>
        <v>2522556.1635724343</v>
      </c>
      <c r="D206" s="28">
        <f>C206*Overview!$F$13/12</f>
        <v>8408.5205452414484</v>
      </c>
      <c r="E206" s="65">
        <f>-Overview!$F$15</f>
        <v>-20662.701178581559</v>
      </c>
      <c r="F206" s="29">
        <f t="shared" si="6"/>
        <v>2510301.9829390943</v>
      </c>
    </row>
    <row r="207" spans="2:6" x14ac:dyDescent="0.2">
      <c r="B207" s="89">
        <v>205</v>
      </c>
      <c r="C207" s="28">
        <f t="shared" si="7"/>
        <v>2510301.9829390943</v>
      </c>
      <c r="D207" s="28">
        <f>C207*Overview!$F$13/12</f>
        <v>8367.673276463649</v>
      </c>
      <c r="E207" s="65">
        <f>-Overview!$F$15</f>
        <v>-20662.701178581559</v>
      </c>
      <c r="F207" s="29">
        <f t="shared" si="6"/>
        <v>2498006.9550369764</v>
      </c>
    </row>
    <row r="208" spans="2:6" x14ac:dyDescent="0.2">
      <c r="B208" s="89">
        <v>206</v>
      </c>
      <c r="C208" s="28">
        <f t="shared" si="7"/>
        <v>2498006.9550369764</v>
      </c>
      <c r="D208" s="28">
        <f>C208*Overview!$F$13/12</f>
        <v>8326.6898501232554</v>
      </c>
      <c r="E208" s="65">
        <f>-Overview!$F$15</f>
        <v>-20662.701178581559</v>
      </c>
      <c r="F208" s="29">
        <f t="shared" si="6"/>
        <v>2485670.9437085181</v>
      </c>
    </row>
    <row r="209" spans="2:6" x14ac:dyDescent="0.2">
      <c r="B209" s="89">
        <v>207</v>
      </c>
      <c r="C209" s="28">
        <f t="shared" si="7"/>
        <v>2485670.9437085181</v>
      </c>
      <c r="D209" s="28">
        <f>C209*Overview!$F$13/12</f>
        <v>8285.5698123617276</v>
      </c>
      <c r="E209" s="65">
        <f>-Overview!$F$15</f>
        <v>-20662.701178581559</v>
      </c>
      <c r="F209" s="29">
        <f t="shared" si="6"/>
        <v>2473293.8123422982</v>
      </c>
    </row>
    <row r="210" spans="2:6" x14ac:dyDescent="0.2">
      <c r="B210" s="89">
        <v>208</v>
      </c>
      <c r="C210" s="28">
        <f t="shared" si="7"/>
        <v>2473293.8123422982</v>
      </c>
      <c r="D210" s="28">
        <f>C210*Overview!$F$13/12</f>
        <v>8244.3127078076614</v>
      </c>
      <c r="E210" s="65">
        <f>-Overview!$F$15</f>
        <v>-20662.701178581559</v>
      </c>
      <c r="F210" s="29">
        <f t="shared" si="6"/>
        <v>2460875.4238715246</v>
      </c>
    </row>
    <row r="211" spans="2:6" x14ac:dyDescent="0.2">
      <c r="B211" s="89">
        <v>209</v>
      </c>
      <c r="C211" s="28">
        <f t="shared" si="7"/>
        <v>2460875.4238715246</v>
      </c>
      <c r="D211" s="28">
        <f>C211*Overview!$F$13/12</f>
        <v>8202.9180795717493</v>
      </c>
      <c r="E211" s="65">
        <f>-Overview!$F$15</f>
        <v>-20662.701178581559</v>
      </c>
      <c r="F211" s="29">
        <f t="shared" si="6"/>
        <v>2448415.640772515</v>
      </c>
    </row>
    <row r="212" spans="2:6" x14ac:dyDescent="0.2">
      <c r="B212" s="89">
        <v>210</v>
      </c>
      <c r="C212" s="28">
        <f t="shared" si="7"/>
        <v>2448415.640772515</v>
      </c>
      <c r="D212" s="28">
        <f>C212*Overview!$F$13/12</f>
        <v>8161.3854692417162</v>
      </c>
      <c r="E212" s="65">
        <f>-Overview!$F$15</f>
        <v>-20662.701178581559</v>
      </c>
      <c r="F212" s="29">
        <f t="shared" si="6"/>
        <v>2435914.3250631751</v>
      </c>
    </row>
    <row r="213" spans="2:6" x14ac:dyDescent="0.2">
      <c r="B213" s="89">
        <v>211</v>
      </c>
      <c r="C213" s="28">
        <f t="shared" si="7"/>
        <v>2435914.3250631751</v>
      </c>
      <c r="D213" s="28">
        <f>C213*Overview!$F$13/12</f>
        <v>8119.7144168772502</v>
      </c>
      <c r="E213" s="65">
        <f>-Overview!$F$15</f>
        <v>-20662.701178581559</v>
      </c>
      <c r="F213" s="29">
        <f t="shared" si="6"/>
        <v>2423371.338301471</v>
      </c>
    </row>
    <row r="214" spans="2:6" x14ac:dyDescent="0.2">
      <c r="B214" s="89">
        <v>212</v>
      </c>
      <c r="C214" s="28">
        <f t="shared" si="7"/>
        <v>2423371.338301471</v>
      </c>
      <c r="D214" s="28">
        <f>C214*Overview!$F$13/12</f>
        <v>8077.9044610049032</v>
      </c>
      <c r="E214" s="65">
        <f>-Overview!$F$15</f>
        <v>-20662.701178581559</v>
      </c>
      <c r="F214" s="29">
        <f t="shared" si="6"/>
        <v>2410786.5415838943</v>
      </c>
    </row>
    <row r="215" spans="2:6" x14ac:dyDescent="0.2">
      <c r="B215" s="89">
        <v>213</v>
      </c>
      <c r="C215" s="28">
        <f t="shared" si="7"/>
        <v>2410786.5415838943</v>
      </c>
      <c r="D215" s="28">
        <f>C215*Overview!$F$13/12</f>
        <v>8035.9551386129815</v>
      </c>
      <c r="E215" s="65">
        <f>-Overview!$F$15</f>
        <v>-20662.701178581559</v>
      </c>
      <c r="F215" s="29">
        <f t="shared" si="6"/>
        <v>2398159.7955439258</v>
      </c>
    </row>
    <row r="216" spans="2:6" x14ac:dyDescent="0.2">
      <c r="B216" s="89">
        <v>214</v>
      </c>
      <c r="C216" s="28">
        <f t="shared" si="7"/>
        <v>2398159.7955439258</v>
      </c>
      <c r="D216" s="28">
        <f>C216*Overview!$F$13/12</f>
        <v>7993.865985146419</v>
      </c>
      <c r="E216" s="65">
        <f>-Overview!$F$15</f>
        <v>-20662.701178581559</v>
      </c>
      <c r="F216" s="29">
        <f t="shared" si="6"/>
        <v>2385490.9603504906</v>
      </c>
    </row>
    <row r="217" spans="2:6" x14ac:dyDescent="0.2">
      <c r="B217" s="89">
        <v>215</v>
      </c>
      <c r="C217" s="28">
        <f t="shared" si="7"/>
        <v>2385490.9603504906</v>
      </c>
      <c r="D217" s="28">
        <f>C217*Overview!$F$13/12</f>
        <v>7951.6365345016357</v>
      </c>
      <c r="E217" s="65">
        <f>-Overview!$F$15</f>
        <v>-20662.701178581559</v>
      </c>
      <c r="F217" s="29">
        <f t="shared" si="6"/>
        <v>2372779.895706411</v>
      </c>
    </row>
    <row r="218" spans="2:6" x14ac:dyDescent="0.2">
      <c r="B218" s="89">
        <v>216</v>
      </c>
      <c r="C218" s="28">
        <f t="shared" si="7"/>
        <v>2372779.895706411</v>
      </c>
      <c r="D218" s="28">
        <f>C218*Overview!$F$13/12</f>
        <v>7909.2663190213707</v>
      </c>
      <c r="E218" s="65">
        <f>-Overview!$F$15</f>
        <v>-20662.701178581559</v>
      </c>
      <c r="F218" s="29">
        <f t="shared" si="6"/>
        <v>2360026.4608468511</v>
      </c>
    </row>
    <row r="219" spans="2:6" x14ac:dyDescent="0.2">
      <c r="B219" s="89">
        <v>217</v>
      </c>
      <c r="C219" s="28">
        <f t="shared" si="7"/>
        <v>2360026.4608468511</v>
      </c>
      <c r="D219" s="28">
        <f>C219*Overview!$F$13/12</f>
        <v>7866.754869489504</v>
      </c>
      <c r="E219" s="65">
        <f>-Overview!$F$15</f>
        <v>-20662.701178581559</v>
      </c>
      <c r="F219" s="29">
        <f t="shared" si="6"/>
        <v>2347230.5145377591</v>
      </c>
    </row>
    <row r="220" spans="2:6" x14ac:dyDescent="0.2">
      <c r="B220" s="89">
        <v>218</v>
      </c>
      <c r="C220" s="28">
        <f t="shared" si="7"/>
        <v>2347230.5145377591</v>
      </c>
      <c r="D220" s="28">
        <f>C220*Overview!$F$13/12</f>
        <v>7824.1017151258638</v>
      </c>
      <c r="E220" s="65">
        <f>-Overview!$F$15</f>
        <v>-20662.701178581559</v>
      </c>
      <c r="F220" s="29">
        <f t="shared" si="6"/>
        <v>2334391.9150743037</v>
      </c>
    </row>
    <row r="221" spans="2:6" x14ac:dyDescent="0.2">
      <c r="B221" s="89">
        <v>219</v>
      </c>
      <c r="C221" s="28">
        <f t="shared" si="7"/>
        <v>2334391.9150743037</v>
      </c>
      <c r="D221" s="28">
        <f>C221*Overview!$F$13/12</f>
        <v>7781.3063835810126</v>
      </c>
      <c r="E221" s="65">
        <f>-Overview!$F$15</f>
        <v>-20662.701178581559</v>
      </c>
      <c r="F221" s="29">
        <f t="shared" si="6"/>
        <v>2321510.5202793032</v>
      </c>
    </row>
    <row r="222" spans="2:6" x14ac:dyDescent="0.2">
      <c r="B222" s="89">
        <v>220</v>
      </c>
      <c r="C222" s="28">
        <f t="shared" si="7"/>
        <v>2321510.5202793032</v>
      </c>
      <c r="D222" s="28">
        <f>C222*Overview!$F$13/12</f>
        <v>7738.36840093101</v>
      </c>
      <c r="E222" s="65">
        <f>-Overview!$F$15</f>
        <v>-20662.701178581559</v>
      </c>
      <c r="F222" s="29">
        <f t="shared" si="6"/>
        <v>2308586.1875016526</v>
      </c>
    </row>
    <row r="223" spans="2:6" x14ac:dyDescent="0.2">
      <c r="B223" s="89">
        <v>221</v>
      </c>
      <c r="C223" s="28">
        <f t="shared" si="7"/>
        <v>2308586.1875016526</v>
      </c>
      <c r="D223" s="28">
        <f>C223*Overview!$F$13/12</f>
        <v>7695.2872916721753</v>
      </c>
      <c r="E223" s="65">
        <f>-Overview!$F$15</f>
        <v>-20662.701178581559</v>
      </c>
      <c r="F223" s="29">
        <f t="shared" si="6"/>
        <v>2295618.7736147433</v>
      </c>
    </row>
    <row r="224" spans="2:6" x14ac:dyDescent="0.2">
      <c r="B224" s="89">
        <v>222</v>
      </c>
      <c r="C224" s="28">
        <f t="shared" si="7"/>
        <v>2295618.7736147433</v>
      </c>
      <c r="D224" s="28">
        <f>C224*Overview!$F$13/12</f>
        <v>7652.0625787158106</v>
      </c>
      <c r="E224" s="65">
        <f>-Overview!$F$15</f>
        <v>-20662.701178581559</v>
      </c>
      <c r="F224" s="29">
        <f t="shared" si="6"/>
        <v>2282608.1350148777</v>
      </c>
    </row>
    <row r="225" spans="2:6" x14ac:dyDescent="0.2">
      <c r="B225" s="89">
        <v>223</v>
      </c>
      <c r="C225" s="28">
        <f t="shared" si="7"/>
        <v>2282608.1350148777</v>
      </c>
      <c r="D225" s="28">
        <f>C225*Overview!$F$13/12</f>
        <v>7608.6937833829252</v>
      </c>
      <c r="E225" s="65">
        <f>-Overview!$F$15</f>
        <v>-20662.701178581559</v>
      </c>
      <c r="F225" s="29">
        <f t="shared" si="6"/>
        <v>2269554.1276196791</v>
      </c>
    </row>
    <row r="226" spans="2:6" x14ac:dyDescent="0.2">
      <c r="B226" s="89">
        <v>224</v>
      </c>
      <c r="C226" s="28">
        <f t="shared" si="7"/>
        <v>2269554.1276196791</v>
      </c>
      <c r="D226" s="28">
        <f>C226*Overview!$F$13/12</f>
        <v>7565.1804253989312</v>
      </c>
      <c r="E226" s="65">
        <f>-Overview!$F$15</f>
        <v>-20662.701178581559</v>
      </c>
      <c r="F226" s="29">
        <f t="shared" si="6"/>
        <v>2256456.6068664966</v>
      </c>
    </row>
    <row r="227" spans="2:6" x14ac:dyDescent="0.2">
      <c r="B227" s="89">
        <v>225</v>
      </c>
      <c r="C227" s="28">
        <f t="shared" si="7"/>
        <v>2256456.6068664966</v>
      </c>
      <c r="D227" s="28">
        <f>C227*Overview!$F$13/12</f>
        <v>7521.5220228883227</v>
      </c>
      <c r="E227" s="65">
        <f>-Overview!$F$15</f>
        <v>-20662.701178581559</v>
      </c>
      <c r="F227" s="29">
        <f t="shared" si="6"/>
        <v>2243315.4277108037</v>
      </c>
    </row>
    <row r="228" spans="2:6" x14ac:dyDescent="0.2">
      <c r="B228" s="89">
        <v>226</v>
      </c>
      <c r="C228" s="28">
        <f t="shared" si="7"/>
        <v>2243315.4277108037</v>
      </c>
      <c r="D228" s="28">
        <f>C228*Overview!$F$13/12</f>
        <v>7477.7180923693459</v>
      </c>
      <c r="E228" s="65">
        <f>-Overview!$F$15</f>
        <v>-20662.701178581559</v>
      </c>
      <c r="F228" s="29">
        <f t="shared" si="6"/>
        <v>2230130.4446245916</v>
      </c>
    </row>
    <row r="229" spans="2:6" x14ac:dyDescent="0.2">
      <c r="B229" s="89">
        <v>227</v>
      </c>
      <c r="C229" s="28">
        <f t="shared" si="7"/>
        <v>2230130.4446245916</v>
      </c>
      <c r="D229" s="28">
        <f>C229*Overview!$F$13/12</f>
        <v>7433.7681487486398</v>
      </c>
      <c r="E229" s="65">
        <f>-Overview!$F$15</f>
        <v>-20662.701178581559</v>
      </c>
      <c r="F229" s="29">
        <f t="shared" si="6"/>
        <v>2216901.5115947588</v>
      </c>
    </row>
    <row r="230" spans="2:6" x14ac:dyDescent="0.2">
      <c r="B230" s="89">
        <v>228</v>
      </c>
      <c r="C230" s="28">
        <f t="shared" si="7"/>
        <v>2216901.5115947588</v>
      </c>
      <c r="D230" s="28">
        <f>C230*Overview!$F$13/12</f>
        <v>7389.6717053158636</v>
      </c>
      <c r="E230" s="65">
        <f>-Overview!$F$15</f>
        <v>-20662.701178581559</v>
      </c>
      <c r="F230" s="29">
        <f t="shared" si="6"/>
        <v>2203628.4821214932</v>
      </c>
    </row>
    <row r="231" spans="2:6" x14ac:dyDescent="0.2">
      <c r="B231" s="89">
        <v>229</v>
      </c>
      <c r="C231" s="28">
        <f t="shared" si="7"/>
        <v>2203628.4821214932</v>
      </c>
      <c r="D231" s="28">
        <f>C231*Overview!$F$13/12</f>
        <v>7345.428273738311</v>
      </c>
      <c r="E231" s="65">
        <f>-Overview!$F$15</f>
        <v>-20662.701178581559</v>
      </c>
      <c r="F231" s="29">
        <f t="shared" si="6"/>
        <v>2190311.2092166501</v>
      </c>
    </row>
    <row r="232" spans="2:6" x14ac:dyDescent="0.2">
      <c r="B232" s="89">
        <v>230</v>
      </c>
      <c r="C232" s="28">
        <f t="shared" si="7"/>
        <v>2190311.2092166501</v>
      </c>
      <c r="D232" s="28">
        <f>C232*Overview!$F$13/12</f>
        <v>7301.0373640555008</v>
      </c>
      <c r="E232" s="65">
        <f>-Overview!$F$15</f>
        <v>-20662.701178581559</v>
      </c>
      <c r="F232" s="29">
        <f t="shared" si="6"/>
        <v>2176949.5454021241</v>
      </c>
    </row>
    <row r="233" spans="2:6" x14ac:dyDescent="0.2">
      <c r="B233" s="89">
        <v>231</v>
      </c>
      <c r="C233" s="28">
        <f t="shared" si="7"/>
        <v>2176949.5454021241</v>
      </c>
      <c r="D233" s="28">
        <f>C233*Overview!$F$13/12</f>
        <v>7256.498484673747</v>
      </c>
      <c r="E233" s="65">
        <f>-Overview!$F$15</f>
        <v>-20662.701178581559</v>
      </c>
      <c r="F233" s="29">
        <f t="shared" si="6"/>
        <v>2163543.3427082165</v>
      </c>
    </row>
    <row r="234" spans="2:6" x14ac:dyDescent="0.2">
      <c r="B234" s="89">
        <v>232</v>
      </c>
      <c r="C234" s="28">
        <f t="shared" si="7"/>
        <v>2163543.3427082165</v>
      </c>
      <c r="D234" s="28">
        <f>C234*Overview!$F$13/12</f>
        <v>7211.8111423607224</v>
      </c>
      <c r="E234" s="65">
        <f>-Overview!$F$15</f>
        <v>-20662.701178581559</v>
      </c>
      <c r="F234" s="29">
        <f t="shared" si="6"/>
        <v>2150092.4526719959</v>
      </c>
    </row>
    <row r="235" spans="2:6" x14ac:dyDescent="0.2">
      <c r="B235" s="89">
        <v>233</v>
      </c>
      <c r="C235" s="28">
        <f t="shared" si="7"/>
        <v>2150092.4526719959</v>
      </c>
      <c r="D235" s="28">
        <f>C235*Overview!$F$13/12</f>
        <v>7166.9748422399862</v>
      </c>
      <c r="E235" s="65">
        <f>-Overview!$F$15</f>
        <v>-20662.701178581559</v>
      </c>
      <c r="F235" s="29">
        <f t="shared" si="6"/>
        <v>2136596.7263356545</v>
      </c>
    </row>
    <row r="236" spans="2:6" x14ac:dyDescent="0.2">
      <c r="B236" s="89">
        <v>234</v>
      </c>
      <c r="C236" s="28">
        <f t="shared" si="7"/>
        <v>2136596.7263356545</v>
      </c>
      <c r="D236" s="28">
        <f>C236*Overview!$F$13/12</f>
        <v>7121.989087785515</v>
      </c>
      <c r="E236" s="65">
        <f>-Overview!$F$15</f>
        <v>-20662.701178581559</v>
      </c>
      <c r="F236" s="29">
        <f t="shared" si="6"/>
        <v>2123056.0142448586</v>
      </c>
    </row>
    <row r="237" spans="2:6" x14ac:dyDescent="0.2">
      <c r="B237" s="89">
        <v>235</v>
      </c>
      <c r="C237" s="28">
        <f t="shared" si="7"/>
        <v>2123056.0142448586</v>
      </c>
      <c r="D237" s="28">
        <f>C237*Overview!$F$13/12</f>
        <v>7076.8533808161956</v>
      </c>
      <c r="E237" s="65">
        <f>-Overview!$F$15</f>
        <v>-20662.701178581559</v>
      </c>
      <c r="F237" s="29">
        <f t="shared" si="6"/>
        <v>2109470.1664470932</v>
      </c>
    </row>
    <row r="238" spans="2:6" x14ac:dyDescent="0.2">
      <c r="B238" s="89">
        <v>236</v>
      </c>
      <c r="C238" s="28">
        <f t="shared" si="7"/>
        <v>2109470.1664470932</v>
      </c>
      <c r="D238" s="28">
        <f>C238*Overview!$F$13/12</f>
        <v>7031.5672214903107</v>
      </c>
      <c r="E238" s="65">
        <f>-Overview!$F$15</f>
        <v>-20662.701178581559</v>
      </c>
      <c r="F238" s="29">
        <f t="shared" si="6"/>
        <v>2095839.032490002</v>
      </c>
    </row>
    <row r="239" spans="2:6" x14ac:dyDescent="0.2">
      <c r="B239" s="89">
        <v>237</v>
      </c>
      <c r="C239" s="28">
        <f t="shared" si="7"/>
        <v>2095839.032490002</v>
      </c>
      <c r="D239" s="28">
        <f>C239*Overview!$F$13/12</f>
        <v>6986.1301083000071</v>
      </c>
      <c r="E239" s="65">
        <f>-Overview!$F$15</f>
        <v>-20662.701178581559</v>
      </c>
      <c r="F239" s="29">
        <f t="shared" si="6"/>
        <v>2082162.4614197207</v>
      </c>
    </row>
    <row r="240" spans="2:6" x14ac:dyDescent="0.2">
      <c r="B240" s="89">
        <v>238</v>
      </c>
      <c r="C240" s="28">
        <f t="shared" si="7"/>
        <v>2082162.4614197207</v>
      </c>
      <c r="D240" s="28">
        <f>C240*Overview!$F$13/12</f>
        <v>6940.5415380657359</v>
      </c>
      <c r="E240" s="65">
        <f>-Overview!$F$15</f>
        <v>-20662.701178581559</v>
      </c>
      <c r="F240" s="29">
        <f t="shared" si="6"/>
        <v>2068440.301779205</v>
      </c>
    </row>
    <row r="241" spans="2:6" x14ac:dyDescent="0.2">
      <c r="B241" s="89">
        <v>239</v>
      </c>
      <c r="C241" s="28">
        <f t="shared" si="7"/>
        <v>2068440.301779205</v>
      </c>
      <c r="D241" s="28">
        <f>C241*Overview!$F$13/12</f>
        <v>6894.8010059306835</v>
      </c>
      <c r="E241" s="65">
        <f>-Overview!$F$15</f>
        <v>-20662.701178581559</v>
      </c>
      <c r="F241" s="29">
        <f t="shared" si="6"/>
        <v>2054672.4016065542</v>
      </c>
    </row>
    <row r="242" spans="2:6" x14ac:dyDescent="0.2">
      <c r="B242" s="89">
        <v>240</v>
      </c>
      <c r="C242" s="28">
        <f t="shared" si="7"/>
        <v>2054672.4016065542</v>
      </c>
      <c r="D242" s="28">
        <f>C242*Overview!$F$13/12</f>
        <v>6848.9080053551806</v>
      </c>
      <c r="E242" s="65">
        <f>-Overview!$F$15</f>
        <v>-20662.701178581559</v>
      </c>
      <c r="F242" s="29">
        <f t="shared" si="6"/>
        <v>2040858.6084333279</v>
      </c>
    </row>
    <row r="243" spans="2:6" x14ac:dyDescent="0.2">
      <c r="B243" s="89">
        <v>241</v>
      </c>
      <c r="C243" s="28">
        <f t="shared" si="7"/>
        <v>2040858.6084333279</v>
      </c>
      <c r="D243" s="28">
        <f>C243*Overview!$F$13/12</f>
        <v>6802.8620281110925</v>
      </c>
      <c r="E243" s="65">
        <f>-Overview!$F$15</f>
        <v>-20662.701178581559</v>
      </c>
      <c r="F243" s="29">
        <f t="shared" si="6"/>
        <v>2026998.7692828574</v>
      </c>
    </row>
    <row r="244" spans="2:6" x14ac:dyDescent="0.2">
      <c r="B244" s="89">
        <v>242</v>
      </c>
      <c r="C244" s="28">
        <f t="shared" si="7"/>
        <v>2026998.7692828574</v>
      </c>
      <c r="D244" s="28">
        <f>C244*Overview!$F$13/12</f>
        <v>6756.662564276191</v>
      </c>
      <c r="E244" s="65">
        <f>-Overview!$F$15</f>
        <v>-20662.701178581559</v>
      </c>
      <c r="F244" s="29">
        <f t="shared" si="6"/>
        <v>2013092.7306685522</v>
      </c>
    </row>
    <row r="245" spans="2:6" x14ac:dyDescent="0.2">
      <c r="B245" s="89">
        <v>243</v>
      </c>
      <c r="C245" s="28">
        <f t="shared" si="7"/>
        <v>2013092.7306685522</v>
      </c>
      <c r="D245" s="28">
        <f>C245*Overview!$F$13/12</f>
        <v>6710.309102228508</v>
      </c>
      <c r="E245" s="65">
        <f>-Overview!$F$15</f>
        <v>-20662.701178581559</v>
      </c>
      <c r="F245" s="29">
        <f t="shared" si="6"/>
        <v>1999140.3385921994</v>
      </c>
    </row>
    <row r="246" spans="2:6" x14ac:dyDescent="0.2">
      <c r="B246" s="89">
        <v>244</v>
      </c>
      <c r="C246" s="28">
        <f t="shared" si="7"/>
        <v>1999140.3385921994</v>
      </c>
      <c r="D246" s="28">
        <f>C246*Overview!$F$13/12</f>
        <v>6663.8011286406645</v>
      </c>
      <c r="E246" s="65">
        <f>-Overview!$F$15</f>
        <v>-20662.701178581559</v>
      </c>
      <c r="F246" s="29">
        <f t="shared" si="6"/>
        <v>1985141.4385422587</v>
      </c>
    </row>
    <row r="247" spans="2:6" x14ac:dyDescent="0.2">
      <c r="B247" s="89">
        <v>245</v>
      </c>
      <c r="C247" s="28">
        <f t="shared" si="7"/>
        <v>1985141.4385422587</v>
      </c>
      <c r="D247" s="28">
        <f>C247*Overview!$F$13/12</f>
        <v>6617.1381284741956</v>
      </c>
      <c r="E247" s="65">
        <f>-Overview!$F$15</f>
        <v>-20662.701178581559</v>
      </c>
      <c r="F247" s="29">
        <f t="shared" si="6"/>
        <v>1971095.8754921514</v>
      </c>
    </row>
    <row r="248" spans="2:6" x14ac:dyDescent="0.2">
      <c r="B248" s="89">
        <v>246</v>
      </c>
      <c r="C248" s="28">
        <f t="shared" si="7"/>
        <v>1971095.8754921514</v>
      </c>
      <c r="D248" s="28">
        <f>C248*Overview!$F$13/12</f>
        <v>6570.3195849738377</v>
      </c>
      <c r="E248" s="65">
        <f>-Overview!$F$15</f>
        <v>-20662.701178581559</v>
      </c>
      <c r="F248" s="29">
        <f t="shared" si="6"/>
        <v>1957003.4938985438</v>
      </c>
    </row>
    <row r="249" spans="2:6" x14ac:dyDescent="0.2">
      <c r="B249" s="89">
        <v>247</v>
      </c>
      <c r="C249" s="28">
        <f t="shared" si="7"/>
        <v>1957003.4938985438</v>
      </c>
      <c r="D249" s="28">
        <f>C249*Overview!$F$13/12</f>
        <v>6523.3449796618124</v>
      </c>
      <c r="E249" s="65">
        <f>-Overview!$F$15</f>
        <v>-20662.701178581559</v>
      </c>
      <c r="F249" s="29">
        <f t="shared" si="6"/>
        <v>1942864.1376996241</v>
      </c>
    </row>
    <row r="250" spans="2:6" x14ac:dyDescent="0.2">
      <c r="B250" s="89">
        <v>248</v>
      </c>
      <c r="C250" s="28">
        <f t="shared" si="7"/>
        <v>1942864.1376996241</v>
      </c>
      <c r="D250" s="28">
        <f>C250*Overview!$F$13/12</f>
        <v>6476.2137923320806</v>
      </c>
      <c r="E250" s="65">
        <f>-Overview!$F$15</f>
        <v>-20662.701178581559</v>
      </c>
      <c r="F250" s="29">
        <f t="shared" si="6"/>
        <v>1928677.6503133746</v>
      </c>
    </row>
    <row r="251" spans="2:6" x14ac:dyDescent="0.2">
      <c r="B251" s="89">
        <v>249</v>
      </c>
      <c r="C251" s="28">
        <f t="shared" si="7"/>
        <v>1928677.6503133746</v>
      </c>
      <c r="D251" s="28">
        <f>C251*Overview!$F$13/12</f>
        <v>6428.9255010445822</v>
      </c>
      <c r="E251" s="65">
        <f>-Overview!$F$15</f>
        <v>-20662.701178581559</v>
      </c>
      <c r="F251" s="29">
        <f t="shared" si="6"/>
        <v>1914443.8746358377</v>
      </c>
    </row>
    <row r="252" spans="2:6" x14ac:dyDescent="0.2">
      <c r="B252" s="89">
        <v>250</v>
      </c>
      <c r="C252" s="28">
        <f t="shared" si="7"/>
        <v>1914443.8746358377</v>
      </c>
      <c r="D252" s="28">
        <f>C252*Overview!$F$13/12</f>
        <v>6381.4795821194593</v>
      </c>
      <c r="E252" s="65">
        <f>-Overview!$F$15</f>
        <v>-20662.701178581559</v>
      </c>
      <c r="F252" s="29">
        <f t="shared" si="6"/>
        <v>1900162.6530393758</v>
      </c>
    </row>
    <row r="253" spans="2:6" x14ac:dyDescent="0.2">
      <c r="B253" s="89">
        <v>251</v>
      </c>
      <c r="C253" s="28">
        <f t="shared" si="7"/>
        <v>1900162.6530393758</v>
      </c>
      <c r="D253" s="28">
        <f>C253*Overview!$F$13/12</f>
        <v>6333.8755101312527</v>
      </c>
      <c r="E253" s="65">
        <f>-Overview!$F$15</f>
        <v>-20662.701178581559</v>
      </c>
      <c r="F253" s="29">
        <f t="shared" si="6"/>
        <v>1885833.8273709256</v>
      </c>
    </row>
    <row r="254" spans="2:6" x14ac:dyDescent="0.2">
      <c r="B254" s="89">
        <v>252</v>
      </c>
      <c r="C254" s="28">
        <f t="shared" si="7"/>
        <v>1885833.8273709256</v>
      </c>
      <c r="D254" s="28">
        <f>C254*Overview!$F$13/12</f>
        <v>6286.1127579030863</v>
      </c>
      <c r="E254" s="65">
        <f>-Overview!$F$15</f>
        <v>-20662.701178581559</v>
      </c>
      <c r="F254" s="29">
        <f t="shared" si="6"/>
        <v>1871457.2389502472</v>
      </c>
    </row>
    <row r="255" spans="2:6" x14ac:dyDescent="0.2">
      <c r="B255" s="89">
        <v>253</v>
      </c>
      <c r="C255" s="28">
        <f t="shared" si="7"/>
        <v>1871457.2389502472</v>
      </c>
      <c r="D255" s="28">
        <f>C255*Overview!$F$13/12</f>
        <v>6238.190796500824</v>
      </c>
      <c r="E255" s="65">
        <f>-Overview!$F$15</f>
        <v>-20662.701178581559</v>
      </c>
      <c r="F255" s="29">
        <f t="shared" si="6"/>
        <v>1857032.7285681665</v>
      </c>
    </row>
    <row r="256" spans="2:6" x14ac:dyDescent="0.2">
      <c r="B256" s="89">
        <v>254</v>
      </c>
      <c r="C256" s="28">
        <f t="shared" si="7"/>
        <v>1857032.7285681665</v>
      </c>
      <c r="D256" s="28">
        <f>C256*Overview!$F$13/12</f>
        <v>6190.1090952272216</v>
      </c>
      <c r="E256" s="65">
        <f>-Overview!$F$15</f>
        <v>-20662.701178581559</v>
      </c>
      <c r="F256" s="29">
        <f t="shared" si="6"/>
        <v>1842560.1364848122</v>
      </c>
    </row>
    <row r="257" spans="2:6" x14ac:dyDescent="0.2">
      <c r="B257" s="89">
        <v>255</v>
      </c>
      <c r="C257" s="28">
        <f t="shared" si="7"/>
        <v>1842560.1364848122</v>
      </c>
      <c r="D257" s="28">
        <f>C257*Overview!$F$13/12</f>
        <v>6141.867121616041</v>
      </c>
      <c r="E257" s="65">
        <f>-Overview!$F$15</f>
        <v>-20662.701178581559</v>
      </c>
      <c r="F257" s="29">
        <f t="shared" si="6"/>
        <v>1828039.3024278469</v>
      </c>
    </row>
    <row r="258" spans="2:6" x14ac:dyDescent="0.2">
      <c r="B258" s="89">
        <v>256</v>
      </c>
      <c r="C258" s="28">
        <f t="shared" si="7"/>
        <v>1828039.3024278469</v>
      </c>
      <c r="D258" s="28">
        <f>C258*Overview!$F$13/12</f>
        <v>6093.4643414261564</v>
      </c>
      <c r="E258" s="65">
        <f>-Overview!$F$15</f>
        <v>-20662.701178581559</v>
      </c>
      <c r="F258" s="29">
        <f t="shared" si="6"/>
        <v>1813470.0655906918</v>
      </c>
    </row>
    <row r="259" spans="2:6" x14ac:dyDescent="0.2">
      <c r="B259" s="89">
        <v>257</v>
      </c>
      <c r="C259" s="28">
        <f t="shared" si="7"/>
        <v>1813470.0655906918</v>
      </c>
      <c r="D259" s="28">
        <f>C259*Overview!$F$13/12</f>
        <v>6044.9002186356402</v>
      </c>
      <c r="E259" s="65">
        <f>-Overview!$F$15</f>
        <v>-20662.701178581559</v>
      </c>
      <c r="F259" s="29">
        <f t="shared" si="6"/>
        <v>1798852.2646307459</v>
      </c>
    </row>
    <row r="260" spans="2:6" x14ac:dyDescent="0.2">
      <c r="B260" s="89">
        <v>258</v>
      </c>
      <c r="C260" s="28">
        <f t="shared" si="7"/>
        <v>1798852.2646307459</v>
      </c>
      <c r="D260" s="28">
        <f>C260*Overview!$F$13/12</f>
        <v>5996.174215435819</v>
      </c>
      <c r="E260" s="65">
        <f>-Overview!$F$15</f>
        <v>-20662.701178581559</v>
      </c>
      <c r="F260" s="29">
        <f t="shared" si="6"/>
        <v>1784185.7376676002</v>
      </c>
    </row>
    <row r="261" spans="2:6" x14ac:dyDescent="0.2">
      <c r="B261" s="89">
        <v>259</v>
      </c>
      <c r="C261" s="28">
        <f t="shared" si="7"/>
        <v>1784185.7376676002</v>
      </c>
      <c r="D261" s="28">
        <f>C261*Overview!$F$13/12</f>
        <v>5947.2857922253343</v>
      </c>
      <c r="E261" s="65">
        <f>-Overview!$F$15</f>
        <v>-20662.701178581559</v>
      </c>
      <c r="F261" s="29">
        <f t="shared" ref="F261:F324" si="8">SUM(C261:E261)</f>
        <v>1769470.322281244</v>
      </c>
    </row>
    <row r="262" spans="2:6" x14ac:dyDescent="0.2">
      <c r="B262" s="89">
        <v>260</v>
      </c>
      <c r="C262" s="28">
        <f t="shared" ref="C262:C325" si="9">F261</f>
        <v>1769470.322281244</v>
      </c>
      <c r="D262" s="28">
        <f>C262*Overview!$F$13/12</f>
        <v>5898.2344076041472</v>
      </c>
      <c r="E262" s="65">
        <f>-Overview!$F$15</f>
        <v>-20662.701178581559</v>
      </c>
      <c r="F262" s="29">
        <f t="shared" si="8"/>
        <v>1754705.8555102667</v>
      </c>
    </row>
    <row r="263" spans="2:6" x14ac:dyDescent="0.2">
      <c r="B263" s="89">
        <v>261</v>
      </c>
      <c r="C263" s="28">
        <f t="shared" si="9"/>
        <v>1754705.8555102667</v>
      </c>
      <c r="D263" s="28">
        <f>C263*Overview!$F$13/12</f>
        <v>5849.019518367556</v>
      </c>
      <c r="E263" s="65">
        <f>-Overview!$F$15</f>
        <v>-20662.701178581559</v>
      </c>
      <c r="F263" s="29">
        <f t="shared" si="8"/>
        <v>1739892.1738500528</v>
      </c>
    </row>
    <row r="264" spans="2:6" x14ac:dyDescent="0.2">
      <c r="B264" s="89">
        <v>262</v>
      </c>
      <c r="C264" s="28">
        <f t="shared" si="9"/>
        <v>1739892.1738500528</v>
      </c>
      <c r="D264" s="28">
        <f>C264*Overview!$F$13/12</f>
        <v>5799.6405795001765</v>
      </c>
      <c r="E264" s="65">
        <f>-Overview!$F$15</f>
        <v>-20662.701178581559</v>
      </c>
      <c r="F264" s="29">
        <f t="shared" si="8"/>
        <v>1725029.1132509715</v>
      </c>
    </row>
    <row r="265" spans="2:6" x14ac:dyDescent="0.2">
      <c r="B265" s="89">
        <v>263</v>
      </c>
      <c r="C265" s="28">
        <f t="shared" si="9"/>
        <v>1725029.1132509715</v>
      </c>
      <c r="D265" s="28">
        <f>C265*Overview!$F$13/12</f>
        <v>5750.0970441699055</v>
      </c>
      <c r="E265" s="65">
        <f>-Overview!$F$15</f>
        <v>-20662.701178581559</v>
      </c>
      <c r="F265" s="29">
        <f t="shared" si="8"/>
        <v>1710116.50911656</v>
      </c>
    </row>
    <row r="266" spans="2:6" x14ac:dyDescent="0.2">
      <c r="B266" s="89">
        <v>264</v>
      </c>
      <c r="C266" s="28">
        <f t="shared" si="9"/>
        <v>1710116.50911656</v>
      </c>
      <c r="D266" s="28">
        <f>C266*Overview!$F$13/12</f>
        <v>5700.3883637218669</v>
      </c>
      <c r="E266" s="65">
        <f>-Overview!$F$15</f>
        <v>-20662.701178581559</v>
      </c>
      <c r="F266" s="29">
        <f t="shared" si="8"/>
        <v>1695154.1963017003</v>
      </c>
    </row>
    <row r="267" spans="2:6" x14ac:dyDescent="0.2">
      <c r="B267" s="89">
        <v>265</v>
      </c>
      <c r="C267" s="28">
        <f t="shared" si="9"/>
        <v>1695154.1963017003</v>
      </c>
      <c r="D267" s="28">
        <f>C267*Overview!$F$13/12</f>
        <v>5650.5139876723342</v>
      </c>
      <c r="E267" s="65">
        <f>-Overview!$F$15</f>
        <v>-20662.701178581559</v>
      </c>
      <c r="F267" s="29">
        <f t="shared" si="8"/>
        <v>1680142.0091107911</v>
      </c>
    </row>
    <row r="268" spans="2:6" x14ac:dyDescent="0.2">
      <c r="B268" s="89">
        <v>266</v>
      </c>
      <c r="C268" s="28">
        <f t="shared" si="9"/>
        <v>1680142.0091107911</v>
      </c>
      <c r="D268" s="28">
        <f>C268*Overview!$F$13/12</f>
        <v>5600.4733637026375</v>
      </c>
      <c r="E268" s="65">
        <f>-Overview!$F$15</f>
        <v>-20662.701178581559</v>
      </c>
      <c r="F268" s="29">
        <f t="shared" si="8"/>
        <v>1665079.7812959123</v>
      </c>
    </row>
    <row r="269" spans="2:6" x14ac:dyDescent="0.2">
      <c r="B269" s="89">
        <v>267</v>
      </c>
      <c r="C269" s="28">
        <f t="shared" si="9"/>
        <v>1665079.7812959123</v>
      </c>
      <c r="D269" s="28">
        <f>C269*Overview!$F$13/12</f>
        <v>5550.2659376530419</v>
      </c>
      <c r="E269" s="65">
        <f>-Overview!$F$15</f>
        <v>-20662.701178581559</v>
      </c>
      <c r="F269" s="29">
        <f t="shared" si="8"/>
        <v>1649967.346054984</v>
      </c>
    </row>
    <row r="270" spans="2:6" x14ac:dyDescent="0.2">
      <c r="B270" s="89">
        <v>268</v>
      </c>
      <c r="C270" s="28">
        <f t="shared" si="9"/>
        <v>1649967.346054984</v>
      </c>
      <c r="D270" s="28">
        <f>C270*Overview!$F$13/12</f>
        <v>5499.8911535166144</v>
      </c>
      <c r="E270" s="65">
        <f>-Overview!$F$15</f>
        <v>-20662.701178581559</v>
      </c>
      <c r="F270" s="29">
        <f t="shared" si="8"/>
        <v>1634804.5360299193</v>
      </c>
    </row>
    <row r="271" spans="2:6" x14ac:dyDescent="0.2">
      <c r="B271" s="89">
        <v>269</v>
      </c>
      <c r="C271" s="28">
        <f t="shared" si="9"/>
        <v>1634804.5360299193</v>
      </c>
      <c r="D271" s="28">
        <f>C271*Overview!$F$13/12</f>
        <v>5449.3484534330646</v>
      </c>
      <c r="E271" s="65">
        <f>-Overview!$F$15</f>
        <v>-20662.701178581559</v>
      </c>
      <c r="F271" s="29">
        <f t="shared" si="8"/>
        <v>1619591.1833047708</v>
      </c>
    </row>
    <row r="272" spans="2:6" x14ac:dyDescent="0.2">
      <c r="B272" s="89">
        <v>270</v>
      </c>
      <c r="C272" s="28">
        <f t="shared" si="9"/>
        <v>1619591.1833047708</v>
      </c>
      <c r="D272" s="28">
        <f>C272*Overview!$F$13/12</f>
        <v>5398.6372776825692</v>
      </c>
      <c r="E272" s="65">
        <f>-Overview!$F$15</f>
        <v>-20662.701178581559</v>
      </c>
      <c r="F272" s="29">
        <f t="shared" si="8"/>
        <v>1604327.1194038719</v>
      </c>
    </row>
    <row r="273" spans="2:6" x14ac:dyDescent="0.2">
      <c r="B273" s="89">
        <v>271</v>
      </c>
      <c r="C273" s="28">
        <f t="shared" si="9"/>
        <v>1604327.1194038719</v>
      </c>
      <c r="D273" s="28">
        <f>C273*Overview!$F$13/12</f>
        <v>5347.757064679573</v>
      </c>
      <c r="E273" s="65">
        <f>-Overview!$F$15</f>
        <v>-20662.701178581559</v>
      </c>
      <c r="F273" s="29">
        <f t="shared" si="8"/>
        <v>1589012.1752899701</v>
      </c>
    </row>
    <row r="274" spans="2:6" x14ac:dyDescent="0.2">
      <c r="B274" s="89">
        <v>272</v>
      </c>
      <c r="C274" s="28">
        <f t="shared" si="9"/>
        <v>1589012.1752899701</v>
      </c>
      <c r="D274" s="28">
        <f>C274*Overview!$F$13/12</f>
        <v>5296.7072509665677</v>
      </c>
      <c r="E274" s="65">
        <f>-Overview!$F$15</f>
        <v>-20662.701178581559</v>
      </c>
      <c r="F274" s="29">
        <f t="shared" si="8"/>
        <v>1573646.1813623551</v>
      </c>
    </row>
    <row r="275" spans="2:6" x14ac:dyDescent="0.2">
      <c r="B275" s="89">
        <v>273</v>
      </c>
      <c r="C275" s="28">
        <f t="shared" si="9"/>
        <v>1573646.1813623551</v>
      </c>
      <c r="D275" s="28">
        <f>C275*Overview!$F$13/12</f>
        <v>5245.4872712078504</v>
      </c>
      <c r="E275" s="65">
        <f>-Overview!$F$15</f>
        <v>-20662.701178581559</v>
      </c>
      <c r="F275" s="29">
        <f t="shared" si="8"/>
        <v>1558228.9674549815</v>
      </c>
    </row>
    <row r="276" spans="2:6" x14ac:dyDescent="0.2">
      <c r="B276" s="89">
        <v>274</v>
      </c>
      <c r="C276" s="28">
        <f t="shared" si="9"/>
        <v>1558228.9674549815</v>
      </c>
      <c r="D276" s="28">
        <f>C276*Overview!$F$13/12</f>
        <v>5194.0965581832716</v>
      </c>
      <c r="E276" s="65">
        <f>-Overview!$F$15</f>
        <v>-20662.701178581559</v>
      </c>
      <c r="F276" s="29">
        <f t="shared" si="8"/>
        <v>1542760.3628345833</v>
      </c>
    </row>
    <row r="277" spans="2:6" x14ac:dyDescent="0.2">
      <c r="B277" s="89">
        <v>275</v>
      </c>
      <c r="C277" s="28">
        <f t="shared" si="9"/>
        <v>1542760.3628345833</v>
      </c>
      <c r="D277" s="28">
        <f>C277*Overview!$F$13/12</f>
        <v>5142.5345427819439</v>
      </c>
      <c r="E277" s="65">
        <f>-Overview!$F$15</f>
        <v>-20662.701178581559</v>
      </c>
      <c r="F277" s="29">
        <f t="shared" si="8"/>
        <v>1527240.1961987838</v>
      </c>
    </row>
    <row r="278" spans="2:6" x14ac:dyDescent="0.2">
      <c r="B278" s="89">
        <v>276</v>
      </c>
      <c r="C278" s="28">
        <f t="shared" si="9"/>
        <v>1527240.1961987838</v>
      </c>
      <c r="D278" s="28">
        <f>C278*Overview!$F$13/12</f>
        <v>5090.800653995946</v>
      </c>
      <c r="E278" s="65">
        <f>-Overview!$F$15</f>
        <v>-20662.701178581559</v>
      </c>
      <c r="F278" s="29">
        <f t="shared" si="8"/>
        <v>1511668.2956741983</v>
      </c>
    </row>
    <row r="279" spans="2:6" x14ac:dyDescent="0.2">
      <c r="B279" s="89">
        <v>277</v>
      </c>
      <c r="C279" s="28">
        <f t="shared" si="9"/>
        <v>1511668.2956741983</v>
      </c>
      <c r="D279" s="28">
        <f>C279*Overview!$F$13/12</f>
        <v>5038.8943189139945</v>
      </c>
      <c r="E279" s="65">
        <f>-Overview!$F$15</f>
        <v>-20662.701178581559</v>
      </c>
      <c r="F279" s="29">
        <f t="shared" si="8"/>
        <v>1496044.4888145309</v>
      </c>
    </row>
    <row r="280" spans="2:6" x14ac:dyDescent="0.2">
      <c r="B280" s="89">
        <v>278</v>
      </c>
      <c r="C280" s="28">
        <f t="shared" si="9"/>
        <v>1496044.4888145309</v>
      </c>
      <c r="D280" s="28">
        <f>C280*Overview!$F$13/12</f>
        <v>4986.8149627151033</v>
      </c>
      <c r="E280" s="65">
        <f>-Overview!$F$15</f>
        <v>-20662.701178581559</v>
      </c>
      <c r="F280" s="29">
        <f t="shared" si="8"/>
        <v>1480368.6025986646</v>
      </c>
    </row>
    <row r="281" spans="2:6" x14ac:dyDescent="0.2">
      <c r="B281" s="89">
        <v>279</v>
      </c>
      <c r="C281" s="28">
        <f t="shared" si="9"/>
        <v>1480368.6025986646</v>
      </c>
      <c r="D281" s="28">
        <f>C281*Overview!$F$13/12</f>
        <v>4934.5620086622157</v>
      </c>
      <c r="E281" s="65">
        <f>-Overview!$F$15</f>
        <v>-20662.701178581559</v>
      </c>
      <c r="F281" s="29">
        <f t="shared" si="8"/>
        <v>1464640.4634287453</v>
      </c>
    </row>
    <row r="282" spans="2:6" x14ac:dyDescent="0.2">
      <c r="B282" s="89">
        <v>280</v>
      </c>
      <c r="C282" s="28">
        <f t="shared" si="9"/>
        <v>1464640.4634287453</v>
      </c>
      <c r="D282" s="28">
        <f>C282*Overview!$F$13/12</f>
        <v>4882.1348780958178</v>
      </c>
      <c r="E282" s="65">
        <f>-Overview!$F$15</f>
        <v>-20662.701178581559</v>
      </c>
      <c r="F282" s="29">
        <f t="shared" si="8"/>
        <v>1448859.8971282595</v>
      </c>
    </row>
    <row r="283" spans="2:6" x14ac:dyDescent="0.2">
      <c r="B283" s="89">
        <v>281</v>
      </c>
      <c r="C283" s="28">
        <f t="shared" si="9"/>
        <v>1448859.8971282595</v>
      </c>
      <c r="D283" s="28">
        <f>C283*Overview!$F$13/12</f>
        <v>4829.5329904275322</v>
      </c>
      <c r="E283" s="65">
        <f>-Overview!$F$15</f>
        <v>-20662.701178581559</v>
      </c>
      <c r="F283" s="29">
        <f t="shared" si="8"/>
        <v>1433026.7289401055</v>
      </c>
    </row>
    <row r="284" spans="2:6" x14ac:dyDescent="0.2">
      <c r="B284" s="89">
        <v>282</v>
      </c>
      <c r="C284" s="28">
        <f t="shared" si="9"/>
        <v>1433026.7289401055</v>
      </c>
      <c r="D284" s="28">
        <f>C284*Overview!$F$13/12</f>
        <v>4776.7557631336849</v>
      </c>
      <c r="E284" s="65">
        <f>-Overview!$F$15</f>
        <v>-20662.701178581559</v>
      </c>
      <c r="F284" s="29">
        <f t="shared" si="8"/>
        <v>1417140.7835246578</v>
      </c>
    </row>
    <row r="285" spans="2:6" x14ac:dyDescent="0.2">
      <c r="B285" s="89">
        <v>283</v>
      </c>
      <c r="C285" s="28">
        <f t="shared" si="9"/>
        <v>1417140.7835246578</v>
      </c>
      <c r="D285" s="28">
        <f>C285*Overview!$F$13/12</f>
        <v>4723.8026117488598</v>
      </c>
      <c r="E285" s="65">
        <f>-Overview!$F$15</f>
        <v>-20662.701178581559</v>
      </c>
      <c r="F285" s="29">
        <f t="shared" si="8"/>
        <v>1401201.8849578253</v>
      </c>
    </row>
    <row r="286" spans="2:6" x14ac:dyDescent="0.2">
      <c r="B286" s="89">
        <v>284</v>
      </c>
      <c r="C286" s="28">
        <f t="shared" si="9"/>
        <v>1401201.8849578253</v>
      </c>
      <c r="D286" s="28">
        <f>C286*Overview!$F$13/12</f>
        <v>4670.6729498594177</v>
      </c>
      <c r="E286" s="65">
        <f>-Overview!$F$15</f>
        <v>-20662.701178581559</v>
      </c>
      <c r="F286" s="29">
        <f t="shared" si="8"/>
        <v>1385209.8567291033</v>
      </c>
    </row>
    <row r="287" spans="2:6" x14ac:dyDescent="0.2">
      <c r="B287" s="89">
        <v>285</v>
      </c>
      <c r="C287" s="28">
        <f t="shared" si="9"/>
        <v>1385209.8567291033</v>
      </c>
      <c r="D287" s="28">
        <f>C287*Overview!$F$13/12</f>
        <v>4617.3661890970106</v>
      </c>
      <c r="E287" s="65">
        <f>-Overview!$F$15</f>
        <v>-20662.701178581559</v>
      </c>
      <c r="F287" s="29">
        <f t="shared" si="8"/>
        <v>1369164.5217396189</v>
      </c>
    </row>
    <row r="288" spans="2:6" x14ac:dyDescent="0.2">
      <c r="B288" s="89">
        <v>286</v>
      </c>
      <c r="C288" s="28">
        <f t="shared" si="9"/>
        <v>1369164.5217396189</v>
      </c>
      <c r="D288" s="28">
        <f>C288*Overview!$F$13/12</f>
        <v>4563.8817391320626</v>
      </c>
      <c r="E288" s="65">
        <f>-Overview!$F$15</f>
        <v>-20662.701178581559</v>
      </c>
      <c r="F288" s="29">
        <f t="shared" si="8"/>
        <v>1353065.7023001695</v>
      </c>
    </row>
    <row r="289" spans="2:6" x14ac:dyDescent="0.2">
      <c r="B289" s="89">
        <v>287</v>
      </c>
      <c r="C289" s="28">
        <f t="shared" si="9"/>
        <v>1353065.7023001695</v>
      </c>
      <c r="D289" s="28">
        <f>C289*Overview!$F$13/12</f>
        <v>4510.2190076672314</v>
      </c>
      <c r="E289" s="65">
        <f>-Overview!$F$15</f>
        <v>-20662.701178581559</v>
      </c>
      <c r="F289" s="29">
        <f t="shared" si="8"/>
        <v>1336913.2201292552</v>
      </c>
    </row>
    <row r="290" spans="2:6" x14ac:dyDescent="0.2">
      <c r="B290" s="89">
        <v>288</v>
      </c>
      <c r="C290" s="28">
        <f t="shared" si="9"/>
        <v>1336913.2201292552</v>
      </c>
      <c r="D290" s="28">
        <f>C290*Overview!$F$13/12</f>
        <v>4456.3774004308507</v>
      </c>
      <c r="E290" s="65">
        <f>-Overview!$F$15</f>
        <v>-20662.701178581559</v>
      </c>
      <c r="F290" s="29">
        <f t="shared" si="8"/>
        <v>1320706.8963511046</v>
      </c>
    </row>
    <row r="291" spans="2:6" x14ac:dyDescent="0.2">
      <c r="B291" s="89">
        <v>289</v>
      </c>
      <c r="C291" s="28">
        <f t="shared" si="9"/>
        <v>1320706.8963511046</v>
      </c>
      <c r="D291" s="28">
        <f>C291*Overview!$F$13/12</f>
        <v>4402.3563211703486</v>
      </c>
      <c r="E291" s="65">
        <f>-Overview!$F$15</f>
        <v>-20662.701178581559</v>
      </c>
      <c r="F291" s="29">
        <f t="shared" si="8"/>
        <v>1304446.5514936936</v>
      </c>
    </row>
    <row r="292" spans="2:6" x14ac:dyDescent="0.2">
      <c r="B292" s="89">
        <v>290</v>
      </c>
      <c r="C292" s="28">
        <f t="shared" si="9"/>
        <v>1304446.5514936936</v>
      </c>
      <c r="D292" s="28">
        <f>C292*Overview!$F$13/12</f>
        <v>4348.1551716456452</v>
      </c>
      <c r="E292" s="65">
        <f>-Overview!$F$15</f>
        <v>-20662.701178581559</v>
      </c>
      <c r="F292" s="29">
        <f t="shared" si="8"/>
        <v>1288132.0054867577</v>
      </c>
    </row>
    <row r="293" spans="2:6" x14ac:dyDescent="0.2">
      <c r="B293" s="89">
        <v>291</v>
      </c>
      <c r="C293" s="28">
        <f t="shared" si="9"/>
        <v>1288132.0054867577</v>
      </c>
      <c r="D293" s="28">
        <f>C293*Overview!$F$13/12</f>
        <v>4293.7733516225262</v>
      </c>
      <c r="E293" s="65">
        <f>-Overview!$F$15</f>
        <v>-20662.701178581559</v>
      </c>
      <c r="F293" s="29">
        <f t="shared" si="8"/>
        <v>1271763.0776597988</v>
      </c>
    </row>
    <row r="294" spans="2:6" x14ac:dyDescent="0.2">
      <c r="B294" s="89">
        <v>292</v>
      </c>
      <c r="C294" s="28">
        <f t="shared" si="9"/>
        <v>1271763.0776597988</v>
      </c>
      <c r="D294" s="28">
        <f>C294*Overview!$F$13/12</f>
        <v>4239.2102588659955</v>
      </c>
      <c r="E294" s="65">
        <f>-Overview!$F$15</f>
        <v>-20662.701178581559</v>
      </c>
      <c r="F294" s="29">
        <f t="shared" si="8"/>
        <v>1255339.5867400833</v>
      </c>
    </row>
    <row r="295" spans="2:6" x14ac:dyDescent="0.2">
      <c r="B295" s="89">
        <v>293</v>
      </c>
      <c r="C295" s="28">
        <f t="shared" si="9"/>
        <v>1255339.5867400833</v>
      </c>
      <c r="D295" s="28">
        <f>C295*Overview!$F$13/12</f>
        <v>4184.4652891336109</v>
      </c>
      <c r="E295" s="65">
        <f>-Overview!$F$15</f>
        <v>-20662.701178581559</v>
      </c>
      <c r="F295" s="29">
        <f t="shared" si="8"/>
        <v>1238861.3508506354</v>
      </c>
    </row>
    <row r="296" spans="2:6" x14ac:dyDescent="0.2">
      <c r="B296" s="89">
        <v>294</v>
      </c>
      <c r="C296" s="28">
        <f t="shared" si="9"/>
        <v>1238861.3508506354</v>
      </c>
      <c r="D296" s="28">
        <f>C296*Overview!$F$13/12</f>
        <v>4129.5378361687845</v>
      </c>
      <c r="E296" s="65">
        <f>-Overview!$F$15</f>
        <v>-20662.701178581559</v>
      </c>
      <c r="F296" s="29">
        <f t="shared" si="8"/>
        <v>1222328.1875082229</v>
      </c>
    </row>
    <row r="297" spans="2:6" x14ac:dyDescent="0.2">
      <c r="B297" s="89">
        <v>295</v>
      </c>
      <c r="C297" s="28">
        <f t="shared" si="9"/>
        <v>1222328.1875082229</v>
      </c>
      <c r="D297" s="28">
        <f>C297*Overview!$F$13/12</f>
        <v>4074.4272916940768</v>
      </c>
      <c r="E297" s="65">
        <f>-Overview!$F$15</f>
        <v>-20662.701178581559</v>
      </c>
      <c r="F297" s="29">
        <f t="shared" si="8"/>
        <v>1205739.9136213355</v>
      </c>
    </row>
    <row r="298" spans="2:6" x14ac:dyDescent="0.2">
      <c r="B298" s="89">
        <v>296</v>
      </c>
      <c r="C298" s="28">
        <f t="shared" si="9"/>
        <v>1205739.9136213355</v>
      </c>
      <c r="D298" s="28">
        <f>C298*Overview!$F$13/12</f>
        <v>4019.1330454044514</v>
      </c>
      <c r="E298" s="65">
        <f>-Overview!$F$15</f>
        <v>-20662.701178581559</v>
      </c>
      <c r="F298" s="29">
        <f t="shared" si="8"/>
        <v>1189096.3454881585</v>
      </c>
    </row>
    <row r="299" spans="2:6" x14ac:dyDescent="0.2">
      <c r="B299" s="89">
        <v>297</v>
      </c>
      <c r="C299" s="28">
        <f t="shared" si="9"/>
        <v>1189096.3454881585</v>
      </c>
      <c r="D299" s="28">
        <f>C299*Overview!$F$13/12</f>
        <v>3963.6544849605284</v>
      </c>
      <c r="E299" s="65">
        <f>-Overview!$F$15</f>
        <v>-20662.701178581559</v>
      </c>
      <c r="F299" s="29">
        <f t="shared" si="8"/>
        <v>1172397.2987945375</v>
      </c>
    </row>
    <row r="300" spans="2:6" x14ac:dyDescent="0.2">
      <c r="B300" s="89">
        <v>298</v>
      </c>
      <c r="C300" s="28">
        <f t="shared" si="9"/>
        <v>1172397.2987945375</v>
      </c>
      <c r="D300" s="28">
        <f>C300*Overview!$F$13/12</f>
        <v>3907.9909959817919</v>
      </c>
      <c r="E300" s="65">
        <f>-Overview!$F$15</f>
        <v>-20662.701178581559</v>
      </c>
      <c r="F300" s="29">
        <f t="shared" si="8"/>
        <v>1155642.5886119378</v>
      </c>
    </row>
    <row r="301" spans="2:6" x14ac:dyDescent="0.2">
      <c r="B301" s="89">
        <v>299</v>
      </c>
      <c r="C301" s="28">
        <f t="shared" si="9"/>
        <v>1155642.5886119378</v>
      </c>
      <c r="D301" s="28">
        <f>C301*Overview!$F$13/12</f>
        <v>3852.1419620397933</v>
      </c>
      <c r="E301" s="65">
        <f>-Overview!$F$15</f>
        <v>-20662.701178581559</v>
      </c>
      <c r="F301" s="29">
        <f t="shared" si="8"/>
        <v>1138832.0293953961</v>
      </c>
    </row>
    <row r="302" spans="2:6" x14ac:dyDescent="0.2">
      <c r="B302" s="89">
        <v>300</v>
      </c>
      <c r="C302" s="28">
        <f t="shared" si="9"/>
        <v>1138832.0293953961</v>
      </c>
      <c r="D302" s="28">
        <f>C302*Overview!$F$13/12</f>
        <v>3796.1067646513202</v>
      </c>
      <c r="E302" s="65">
        <f>-Overview!$F$15</f>
        <v>-20662.701178581559</v>
      </c>
      <c r="F302" s="29">
        <f t="shared" si="8"/>
        <v>1121965.434981466</v>
      </c>
    </row>
    <row r="303" spans="2:6" x14ac:dyDescent="0.2">
      <c r="B303" s="89">
        <v>301</v>
      </c>
      <c r="C303" s="28">
        <f t="shared" si="9"/>
        <v>1121965.434981466</v>
      </c>
      <c r="D303" s="28">
        <f>C303*Overview!$F$13/12</f>
        <v>3739.8847832715533</v>
      </c>
      <c r="E303" s="65">
        <f>-Overview!$F$15</f>
        <v>-20662.701178581559</v>
      </c>
      <c r="F303" s="29">
        <f t="shared" si="8"/>
        <v>1105042.6185861561</v>
      </c>
    </row>
    <row r="304" spans="2:6" x14ac:dyDescent="0.2">
      <c r="B304" s="89">
        <v>302</v>
      </c>
      <c r="C304" s="28">
        <f t="shared" si="9"/>
        <v>1105042.6185861561</v>
      </c>
      <c r="D304" s="28">
        <f>C304*Overview!$F$13/12</f>
        <v>3683.475395287187</v>
      </c>
      <c r="E304" s="65">
        <f>-Overview!$F$15</f>
        <v>-20662.701178581559</v>
      </c>
      <c r="F304" s="29">
        <f t="shared" si="8"/>
        <v>1088063.3928028618</v>
      </c>
    </row>
    <row r="305" spans="2:6" x14ac:dyDescent="0.2">
      <c r="B305" s="89">
        <v>303</v>
      </c>
      <c r="C305" s="28">
        <f t="shared" si="9"/>
        <v>1088063.3928028618</v>
      </c>
      <c r="D305" s="28">
        <f>C305*Overview!$F$13/12</f>
        <v>3626.877976009539</v>
      </c>
      <c r="E305" s="65">
        <f>-Overview!$F$15</f>
        <v>-20662.701178581559</v>
      </c>
      <c r="F305" s="29">
        <f t="shared" si="8"/>
        <v>1071027.5696002899</v>
      </c>
    </row>
    <row r="306" spans="2:6" x14ac:dyDescent="0.2">
      <c r="B306" s="89">
        <v>304</v>
      </c>
      <c r="C306" s="28">
        <f t="shared" si="9"/>
        <v>1071027.5696002899</v>
      </c>
      <c r="D306" s="28">
        <f>C306*Overview!$F$13/12</f>
        <v>3570.0918986676334</v>
      </c>
      <c r="E306" s="65">
        <f>-Overview!$F$15</f>
        <v>-20662.701178581559</v>
      </c>
      <c r="F306" s="29">
        <f t="shared" si="8"/>
        <v>1053934.9603203761</v>
      </c>
    </row>
    <row r="307" spans="2:6" x14ac:dyDescent="0.2">
      <c r="B307" s="89">
        <v>305</v>
      </c>
      <c r="C307" s="28">
        <f t="shared" si="9"/>
        <v>1053934.9603203761</v>
      </c>
      <c r="D307" s="28">
        <f>C307*Overview!$F$13/12</f>
        <v>3513.1165344012538</v>
      </c>
      <c r="E307" s="65">
        <f>-Overview!$F$15</f>
        <v>-20662.701178581559</v>
      </c>
      <c r="F307" s="29">
        <f t="shared" si="8"/>
        <v>1036785.3756761957</v>
      </c>
    </row>
    <row r="308" spans="2:6" x14ac:dyDescent="0.2">
      <c r="B308" s="89">
        <v>306</v>
      </c>
      <c r="C308" s="28">
        <f t="shared" si="9"/>
        <v>1036785.3756761957</v>
      </c>
      <c r="D308" s="28">
        <f>C308*Overview!$F$13/12</f>
        <v>3455.9512522539858</v>
      </c>
      <c r="E308" s="65">
        <f>-Overview!$F$15</f>
        <v>-20662.701178581559</v>
      </c>
      <c r="F308" s="29">
        <f t="shared" si="8"/>
        <v>1019578.6257498681</v>
      </c>
    </row>
    <row r="309" spans="2:6" x14ac:dyDescent="0.2">
      <c r="B309" s="89">
        <v>307</v>
      </c>
      <c r="C309" s="28">
        <f t="shared" si="9"/>
        <v>1019578.6257498681</v>
      </c>
      <c r="D309" s="28">
        <f>C309*Overview!$F$13/12</f>
        <v>3398.5954191662272</v>
      </c>
      <c r="E309" s="65">
        <f>-Overview!$F$15</f>
        <v>-20662.701178581559</v>
      </c>
      <c r="F309" s="29">
        <f t="shared" si="8"/>
        <v>1002314.5199904528</v>
      </c>
    </row>
    <row r="310" spans="2:6" x14ac:dyDescent="0.2">
      <c r="B310" s="89">
        <v>308</v>
      </c>
      <c r="C310" s="28">
        <f t="shared" si="9"/>
        <v>1002314.5199904528</v>
      </c>
      <c r="D310" s="28">
        <f>C310*Overview!$F$13/12</f>
        <v>3341.048399968176</v>
      </c>
      <c r="E310" s="65">
        <f>-Overview!$F$15</f>
        <v>-20662.701178581559</v>
      </c>
      <c r="F310" s="29">
        <f t="shared" si="8"/>
        <v>984992.86721183942</v>
      </c>
    </row>
    <row r="311" spans="2:6" x14ac:dyDescent="0.2">
      <c r="B311" s="89">
        <v>309</v>
      </c>
      <c r="C311" s="28">
        <f t="shared" si="9"/>
        <v>984992.86721183942</v>
      </c>
      <c r="D311" s="28">
        <f>C311*Overview!$F$13/12</f>
        <v>3283.3095573727983</v>
      </c>
      <c r="E311" s="65">
        <f>-Overview!$F$15</f>
        <v>-20662.701178581559</v>
      </c>
      <c r="F311" s="29">
        <f t="shared" si="8"/>
        <v>967613.47559063067</v>
      </c>
    </row>
    <row r="312" spans="2:6" x14ac:dyDescent="0.2">
      <c r="B312" s="89">
        <v>310</v>
      </c>
      <c r="C312" s="28">
        <f t="shared" si="9"/>
        <v>967613.47559063067</v>
      </c>
      <c r="D312" s="28">
        <f>C312*Overview!$F$13/12</f>
        <v>3225.3782519687688</v>
      </c>
      <c r="E312" s="65">
        <f>-Overview!$F$15</f>
        <v>-20662.701178581559</v>
      </c>
      <c r="F312" s="29">
        <f t="shared" si="8"/>
        <v>950176.15266401786</v>
      </c>
    </row>
    <row r="313" spans="2:6" x14ac:dyDescent="0.2">
      <c r="B313" s="89">
        <v>311</v>
      </c>
      <c r="C313" s="28">
        <f t="shared" si="9"/>
        <v>950176.15266401786</v>
      </c>
      <c r="D313" s="28">
        <f>C313*Overview!$F$13/12</f>
        <v>3167.253842213393</v>
      </c>
      <c r="E313" s="65">
        <f>-Overview!$F$15</f>
        <v>-20662.701178581559</v>
      </c>
      <c r="F313" s="29">
        <f t="shared" si="8"/>
        <v>932680.70532764972</v>
      </c>
    </row>
    <row r="314" spans="2:6" x14ac:dyDescent="0.2">
      <c r="B314" s="89">
        <v>312</v>
      </c>
      <c r="C314" s="28">
        <f t="shared" si="9"/>
        <v>932680.70532764972</v>
      </c>
      <c r="D314" s="28">
        <f>C314*Overview!$F$13/12</f>
        <v>3108.9356844254994</v>
      </c>
      <c r="E314" s="65">
        <f>-Overview!$F$15</f>
        <v>-20662.701178581559</v>
      </c>
      <c r="F314" s="29">
        <f t="shared" si="8"/>
        <v>915126.93983349367</v>
      </c>
    </row>
    <row r="315" spans="2:6" x14ac:dyDescent="0.2">
      <c r="B315" s="89">
        <v>313</v>
      </c>
      <c r="C315" s="28">
        <f t="shared" si="9"/>
        <v>915126.93983349367</v>
      </c>
      <c r="D315" s="28">
        <f>C315*Overview!$F$13/12</f>
        <v>3050.4231327783123</v>
      </c>
      <c r="E315" s="65">
        <f>-Overview!$F$15</f>
        <v>-20662.701178581559</v>
      </c>
      <c r="F315" s="29">
        <f t="shared" si="8"/>
        <v>897514.66178769036</v>
      </c>
    </row>
    <row r="316" spans="2:6" x14ac:dyDescent="0.2">
      <c r="B316" s="89">
        <v>314</v>
      </c>
      <c r="C316" s="28">
        <f t="shared" si="9"/>
        <v>897514.66178769036</v>
      </c>
      <c r="D316" s="28">
        <f>C316*Overview!$F$13/12</f>
        <v>2991.7155392923014</v>
      </c>
      <c r="E316" s="65">
        <f>-Overview!$F$15</f>
        <v>-20662.701178581559</v>
      </c>
      <c r="F316" s="29">
        <f t="shared" si="8"/>
        <v>879843.67614840111</v>
      </c>
    </row>
    <row r="317" spans="2:6" x14ac:dyDescent="0.2">
      <c r="B317" s="89">
        <v>315</v>
      </c>
      <c r="C317" s="28">
        <f t="shared" si="9"/>
        <v>879843.67614840111</v>
      </c>
      <c r="D317" s="28">
        <f>C317*Overview!$F$13/12</f>
        <v>2932.812253828004</v>
      </c>
      <c r="E317" s="65">
        <f>-Overview!$F$15</f>
        <v>-20662.701178581559</v>
      </c>
      <c r="F317" s="29">
        <f t="shared" si="8"/>
        <v>862113.78722364758</v>
      </c>
    </row>
    <row r="318" spans="2:6" x14ac:dyDescent="0.2">
      <c r="B318" s="89">
        <v>316</v>
      </c>
      <c r="C318" s="28">
        <f t="shared" si="9"/>
        <v>862113.78722364758</v>
      </c>
      <c r="D318" s="28">
        <f>C318*Overview!$F$13/12</f>
        <v>2873.7126240788252</v>
      </c>
      <c r="E318" s="65">
        <f>-Overview!$F$15</f>
        <v>-20662.701178581559</v>
      </c>
      <c r="F318" s="29">
        <f t="shared" si="8"/>
        <v>844324.79866914486</v>
      </c>
    </row>
    <row r="319" spans="2:6" x14ac:dyDescent="0.2">
      <c r="B319" s="89">
        <v>317</v>
      </c>
      <c r="C319" s="28">
        <f t="shared" si="9"/>
        <v>844324.79866914486</v>
      </c>
      <c r="D319" s="28">
        <f>C319*Overview!$F$13/12</f>
        <v>2814.4159955638165</v>
      </c>
      <c r="E319" s="65">
        <f>-Overview!$F$15</f>
        <v>-20662.701178581559</v>
      </c>
      <c r="F319" s="29">
        <f t="shared" si="8"/>
        <v>826476.51348612714</v>
      </c>
    </row>
    <row r="320" spans="2:6" x14ac:dyDescent="0.2">
      <c r="B320" s="89">
        <v>318</v>
      </c>
      <c r="C320" s="28">
        <f t="shared" si="9"/>
        <v>826476.51348612714</v>
      </c>
      <c r="D320" s="28">
        <f>C320*Overview!$F$13/12</f>
        <v>2754.9217116204236</v>
      </c>
      <c r="E320" s="65">
        <f>-Overview!$F$15</f>
        <v>-20662.701178581559</v>
      </c>
      <c r="F320" s="29">
        <f t="shared" si="8"/>
        <v>808568.73401916598</v>
      </c>
    </row>
    <row r="321" spans="2:6" x14ac:dyDescent="0.2">
      <c r="B321" s="89">
        <v>319</v>
      </c>
      <c r="C321" s="28">
        <f t="shared" si="9"/>
        <v>808568.73401916598</v>
      </c>
      <c r="D321" s="28">
        <f>C321*Overview!$F$13/12</f>
        <v>2695.2291133972199</v>
      </c>
      <c r="E321" s="65">
        <f>-Overview!$F$15</f>
        <v>-20662.701178581559</v>
      </c>
      <c r="F321" s="29">
        <f t="shared" si="8"/>
        <v>790601.26195398159</v>
      </c>
    </row>
    <row r="322" spans="2:6" x14ac:dyDescent="0.2">
      <c r="B322" s="89">
        <v>320</v>
      </c>
      <c r="C322" s="28">
        <f t="shared" si="9"/>
        <v>790601.26195398159</v>
      </c>
      <c r="D322" s="28">
        <f>C322*Overview!$F$13/12</f>
        <v>2635.3375398466055</v>
      </c>
      <c r="E322" s="65">
        <f>-Overview!$F$15</f>
        <v>-20662.701178581559</v>
      </c>
      <c r="F322" s="29">
        <f t="shared" si="8"/>
        <v>772573.89831524668</v>
      </c>
    </row>
    <row r="323" spans="2:6" x14ac:dyDescent="0.2">
      <c r="B323" s="89">
        <v>321</v>
      </c>
      <c r="C323" s="28">
        <f t="shared" si="9"/>
        <v>772573.89831524668</v>
      </c>
      <c r="D323" s="28">
        <f>C323*Overview!$F$13/12</f>
        <v>2575.2463277174888</v>
      </c>
      <c r="E323" s="65">
        <f>-Overview!$F$15</f>
        <v>-20662.701178581559</v>
      </c>
      <c r="F323" s="29">
        <f t="shared" si="8"/>
        <v>754486.44346438255</v>
      </c>
    </row>
    <row r="324" spans="2:6" x14ac:dyDescent="0.2">
      <c r="B324" s="89">
        <v>322</v>
      </c>
      <c r="C324" s="28">
        <f t="shared" si="9"/>
        <v>754486.44346438255</v>
      </c>
      <c r="D324" s="28">
        <f>C324*Overview!$F$13/12</f>
        <v>2514.954811547942</v>
      </c>
      <c r="E324" s="65">
        <f>-Overview!$F$15</f>
        <v>-20662.701178581559</v>
      </c>
      <c r="F324" s="29">
        <f t="shared" si="8"/>
        <v>736338.69709734898</v>
      </c>
    </row>
    <row r="325" spans="2:6" x14ac:dyDescent="0.2">
      <c r="B325" s="89">
        <v>323</v>
      </c>
      <c r="C325" s="28">
        <f t="shared" si="9"/>
        <v>736338.69709734898</v>
      </c>
      <c r="D325" s="28">
        <f>C325*Overview!$F$13/12</f>
        <v>2454.46232365783</v>
      </c>
      <c r="E325" s="65">
        <f>-Overview!$F$15</f>
        <v>-20662.701178581559</v>
      </c>
      <c r="F325" s="29">
        <f t="shared" ref="F325:F362" si="10">SUM(C325:E325)</f>
        <v>718130.45824242523</v>
      </c>
    </row>
    <row r="326" spans="2:6" x14ac:dyDescent="0.2">
      <c r="B326" s="89">
        <v>324</v>
      </c>
      <c r="C326" s="28">
        <f t="shared" ref="C326:C362" si="11">F325</f>
        <v>718130.45824242523</v>
      </c>
      <c r="D326" s="28">
        <f>C326*Overview!$F$13/12</f>
        <v>2393.7681941414176</v>
      </c>
      <c r="E326" s="65">
        <f>-Overview!$F$15</f>
        <v>-20662.701178581559</v>
      </c>
      <c r="F326" s="29">
        <f t="shared" si="10"/>
        <v>699861.52525798511</v>
      </c>
    </row>
    <row r="327" spans="2:6" x14ac:dyDescent="0.2">
      <c r="B327" s="89">
        <v>325</v>
      </c>
      <c r="C327" s="28">
        <f t="shared" si="11"/>
        <v>699861.52525798511</v>
      </c>
      <c r="D327" s="28">
        <f>C327*Overview!$F$13/12</f>
        <v>2332.8717508599507</v>
      </c>
      <c r="E327" s="65">
        <f>-Overview!$F$15</f>
        <v>-20662.701178581559</v>
      </c>
      <c r="F327" s="29">
        <f t="shared" si="10"/>
        <v>681531.69583026343</v>
      </c>
    </row>
    <row r="328" spans="2:6" x14ac:dyDescent="0.2">
      <c r="B328" s="89">
        <v>326</v>
      </c>
      <c r="C328" s="28">
        <f t="shared" si="11"/>
        <v>681531.69583026343</v>
      </c>
      <c r="D328" s="28">
        <f>C328*Overview!$F$13/12</f>
        <v>2271.7723194342116</v>
      </c>
      <c r="E328" s="65">
        <f>-Overview!$F$15</f>
        <v>-20662.701178581559</v>
      </c>
      <c r="F328" s="29">
        <f t="shared" si="10"/>
        <v>663140.76697111607</v>
      </c>
    </row>
    <row r="329" spans="2:6" x14ac:dyDescent="0.2">
      <c r="B329" s="89">
        <v>327</v>
      </c>
      <c r="C329" s="28">
        <f t="shared" si="11"/>
        <v>663140.76697111607</v>
      </c>
      <c r="D329" s="28">
        <f>C329*Overview!$F$13/12</f>
        <v>2210.4692232370535</v>
      </c>
      <c r="E329" s="65">
        <f>-Overview!$F$15</f>
        <v>-20662.701178581559</v>
      </c>
      <c r="F329" s="29">
        <f t="shared" si="10"/>
        <v>644688.53501577151</v>
      </c>
    </row>
    <row r="330" spans="2:6" x14ac:dyDescent="0.2">
      <c r="B330" s="89">
        <v>328</v>
      </c>
      <c r="C330" s="28">
        <f t="shared" si="11"/>
        <v>644688.53501577151</v>
      </c>
      <c r="D330" s="28">
        <f>C330*Overview!$F$13/12</f>
        <v>2148.9617833859052</v>
      </c>
      <c r="E330" s="65">
        <f>-Overview!$F$15</f>
        <v>-20662.701178581559</v>
      </c>
      <c r="F330" s="29">
        <f t="shared" si="10"/>
        <v>626174.7956205759</v>
      </c>
    </row>
    <row r="331" spans="2:6" x14ac:dyDescent="0.2">
      <c r="B331" s="89">
        <v>329</v>
      </c>
      <c r="C331" s="28">
        <f t="shared" si="11"/>
        <v>626174.7956205759</v>
      </c>
      <c r="D331" s="28">
        <f>C331*Overview!$F$13/12</f>
        <v>2087.2493187352529</v>
      </c>
      <c r="E331" s="65">
        <f>-Overview!$F$15</f>
        <v>-20662.701178581559</v>
      </c>
      <c r="F331" s="29">
        <f t="shared" si="10"/>
        <v>607599.34376072953</v>
      </c>
    </row>
    <row r="332" spans="2:6" x14ac:dyDescent="0.2">
      <c r="B332" s="89">
        <v>330</v>
      </c>
      <c r="C332" s="28">
        <f t="shared" si="11"/>
        <v>607599.34376072953</v>
      </c>
      <c r="D332" s="28">
        <f>C332*Overview!$F$13/12</f>
        <v>2025.3311458690985</v>
      </c>
      <c r="E332" s="65">
        <f>-Overview!$F$15</f>
        <v>-20662.701178581559</v>
      </c>
      <c r="F332" s="29">
        <f t="shared" si="10"/>
        <v>588961.97372801707</v>
      </c>
    </row>
    <row r="333" spans="2:6" x14ac:dyDescent="0.2">
      <c r="B333" s="89">
        <v>331</v>
      </c>
      <c r="C333" s="28">
        <f t="shared" si="11"/>
        <v>588961.97372801707</v>
      </c>
      <c r="D333" s="28">
        <f>C333*Overview!$F$13/12</f>
        <v>1963.2065790933902</v>
      </c>
      <c r="E333" s="65">
        <f>-Overview!$F$15</f>
        <v>-20662.701178581559</v>
      </c>
      <c r="F333" s="29">
        <f t="shared" si="10"/>
        <v>570262.47912852885</v>
      </c>
    </row>
    <row r="334" spans="2:6" x14ac:dyDescent="0.2">
      <c r="B334" s="89">
        <v>332</v>
      </c>
      <c r="C334" s="28">
        <f t="shared" si="11"/>
        <v>570262.47912852885</v>
      </c>
      <c r="D334" s="28">
        <f>C334*Overview!$F$13/12</f>
        <v>1900.8749304284295</v>
      </c>
      <c r="E334" s="65">
        <f>-Overview!$F$15</f>
        <v>-20662.701178581559</v>
      </c>
      <c r="F334" s="29">
        <f t="shared" si="10"/>
        <v>551500.65288037574</v>
      </c>
    </row>
    <row r="335" spans="2:6" x14ac:dyDescent="0.2">
      <c r="B335" s="89">
        <v>333</v>
      </c>
      <c r="C335" s="28">
        <f t="shared" si="11"/>
        <v>551500.65288037574</v>
      </c>
      <c r="D335" s="28">
        <f>C335*Overview!$F$13/12</f>
        <v>1838.3355096012526</v>
      </c>
      <c r="E335" s="65">
        <f>-Overview!$F$15</f>
        <v>-20662.701178581559</v>
      </c>
      <c r="F335" s="29">
        <f t="shared" si="10"/>
        <v>532676.28721139545</v>
      </c>
    </row>
    <row r="336" spans="2:6" x14ac:dyDescent="0.2">
      <c r="B336" s="89">
        <v>334</v>
      </c>
      <c r="C336" s="28">
        <f t="shared" si="11"/>
        <v>532676.28721139545</v>
      </c>
      <c r="D336" s="28">
        <f>C336*Overview!$F$13/12</f>
        <v>1775.5876240379848</v>
      </c>
      <c r="E336" s="65">
        <f>-Overview!$F$15</f>
        <v>-20662.701178581559</v>
      </c>
      <c r="F336" s="29">
        <f t="shared" si="10"/>
        <v>513789.17365685187</v>
      </c>
    </row>
    <row r="337" spans="2:6" x14ac:dyDescent="0.2">
      <c r="B337" s="89">
        <v>335</v>
      </c>
      <c r="C337" s="28">
        <f t="shared" si="11"/>
        <v>513789.17365685187</v>
      </c>
      <c r="D337" s="28">
        <f>C337*Overview!$F$13/12</f>
        <v>1712.6305788561729</v>
      </c>
      <c r="E337" s="65">
        <f>-Overview!$F$15</f>
        <v>-20662.701178581559</v>
      </c>
      <c r="F337" s="29">
        <f t="shared" si="10"/>
        <v>494839.10305712646</v>
      </c>
    </row>
    <row r="338" spans="2:6" x14ac:dyDescent="0.2">
      <c r="B338" s="89">
        <v>336</v>
      </c>
      <c r="C338" s="28">
        <f t="shared" si="11"/>
        <v>494839.10305712646</v>
      </c>
      <c r="D338" s="28">
        <f>C338*Overview!$F$13/12</f>
        <v>1649.4636768570881</v>
      </c>
      <c r="E338" s="65">
        <f>-Overview!$F$15</f>
        <v>-20662.701178581559</v>
      </c>
      <c r="F338" s="29">
        <f t="shared" si="10"/>
        <v>475825.86555540195</v>
      </c>
    </row>
    <row r="339" spans="2:6" x14ac:dyDescent="0.2">
      <c r="B339" s="89">
        <v>337</v>
      </c>
      <c r="C339" s="28">
        <f t="shared" si="11"/>
        <v>475825.86555540195</v>
      </c>
      <c r="D339" s="28">
        <f>C339*Overview!$F$13/12</f>
        <v>1586.0862185180065</v>
      </c>
      <c r="E339" s="65">
        <f>-Overview!$F$15</f>
        <v>-20662.701178581559</v>
      </c>
      <c r="F339" s="29">
        <f t="shared" si="10"/>
        <v>456749.25059533841</v>
      </c>
    </row>
    <row r="340" spans="2:6" x14ac:dyDescent="0.2">
      <c r="B340" s="89">
        <v>338</v>
      </c>
      <c r="C340" s="28">
        <f t="shared" si="11"/>
        <v>456749.25059533841</v>
      </c>
      <c r="D340" s="28">
        <f>C340*Overview!$F$13/12</f>
        <v>1522.4975019844615</v>
      </c>
      <c r="E340" s="65">
        <f>-Overview!$F$15</f>
        <v>-20662.701178581559</v>
      </c>
      <c r="F340" s="29">
        <f t="shared" si="10"/>
        <v>437609.04691874131</v>
      </c>
    </row>
    <row r="341" spans="2:6" x14ac:dyDescent="0.2">
      <c r="B341" s="89">
        <v>339</v>
      </c>
      <c r="C341" s="28">
        <f t="shared" si="11"/>
        <v>437609.04691874131</v>
      </c>
      <c r="D341" s="28">
        <f>C341*Overview!$F$13/12</f>
        <v>1458.6968230624709</v>
      </c>
      <c r="E341" s="65">
        <f>-Overview!$F$15</f>
        <v>-20662.701178581559</v>
      </c>
      <c r="F341" s="29">
        <f t="shared" si="10"/>
        <v>418405.04256322223</v>
      </c>
    </row>
    <row r="342" spans="2:6" x14ac:dyDescent="0.2">
      <c r="B342" s="89">
        <v>340</v>
      </c>
      <c r="C342" s="28">
        <f t="shared" si="11"/>
        <v>418405.04256322223</v>
      </c>
      <c r="D342" s="28">
        <f>C342*Overview!$F$13/12</f>
        <v>1394.6834752107407</v>
      </c>
      <c r="E342" s="65">
        <f>-Overview!$F$15</f>
        <v>-20662.701178581559</v>
      </c>
      <c r="F342" s="29">
        <f t="shared" si="10"/>
        <v>399137.0248598514</v>
      </c>
    </row>
    <row r="343" spans="2:6" x14ac:dyDescent="0.2">
      <c r="B343" s="89">
        <v>341</v>
      </c>
      <c r="C343" s="28">
        <f t="shared" si="11"/>
        <v>399137.0248598514</v>
      </c>
      <c r="D343" s="28">
        <f>C343*Overview!$F$13/12</f>
        <v>1330.4567495328381</v>
      </c>
      <c r="E343" s="65">
        <f>-Overview!$F$15</f>
        <v>-20662.701178581559</v>
      </c>
      <c r="F343" s="29">
        <f t="shared" si="10"/>
        <v>379804.78043080267</v>
      </c>
    </row>
    <row r="344" spans="2:6" x14ac:dyDescent="0.2">
      <c r="B344" s="89">
        <v>342</v>
      </c>
      <c r="C344" s="28">
        <f t="shared" si="11"/>
        <v>379804.78043080267</v>
      </c>
      <c r="D344" s="28">
        <f>C344*Overview!$F$13/12</f>
        <v>1266.0159347693423</v>
      </c>
      <c r="E344" s="65">
        <f>-Overview!$F$15</f>
        <v>-20662.701178581559</v>
      </c>
      <c r="F344" s="29">
        <f t="shared" si="10"/>
        <v>360408.09518699045</v>
      </c>
    </row>
    <row r="345" spans="2:6" x14ac:dyDescent="0.2">
      <c r="B345" s="89">
        <v>343</v>
      </c>
      <c r="C345" s="28">
        <f t="shared" si="11"/>
        <v>360408.09518699045</v>
      </c>
      <c r="D345" s="28">
        <f>C345*Overview!$F$13/12</f>
        <v>1201.3603172899682</v>
      </c>
      <c r="E345" s="65">
        <f>-Overview!$F$15</f>
        <v>-20662.701178581559</v>
      </c>
      <c r="F345" s="29">
        <f t="shared" si="10"/>
        <v>340946.75432569883</v>
      </c>
    </row>
    <row r="346" spans="2:6" x14ac:dyDescent="0.2">
      <c r="B346" s="89">
        <v>344</v>
      </c>
      <c r="C346" s="28">
        <f t="shared" si="11"/>
        <v>340946.75432569883</v>
      </c>
      <c r="D346" s="28">
        <f>C346*Overview!$F$13/12</f>
        <v>1136.4891810856627</v>
      </c>
      <c r="E346" s="65">
        <f>-Overview!$F$15</f>
        <v>-20662.701178581559</v>
      </c>
      <c r="F346" s="29">
        <f t="shared" si="10"/>
        <v>321420.54232820292</v>
      </c>
    </row>
    <row r="347" spans="2:6" x14ac:dyDescent="0.2">
      <c r="B347" s="89">
        <v>345</v>
      </c>
      <c r="C347" s="28">
        <f t="shared" si="11"/>
        <v>321420.54232820292</v>
      </c>
      <c r="D347" s="28">
        <f>C347*Overview!$F$13/12</f>
        <v>1071.4018077606763</v>
      </c>
      <c r="E347" s="65">
        <f>-Overview!$F$15</f>
        <v>-20662.701178581559</v>
      </c>
      <c r="F347" s="29">
        <f t="shared" si="10"/>
        <v>301829.24295738206</v>
      </c>
    </row>
    <row r="348" spans="2:6" x14ac:dyDescent="0.2">
      <c r="B348" s="89">
        <v>346</v>
      </c>
      <c r="C348" s="28">
        <f t="shared" si="11"/>
        <v>301829.24295738206</v>
      </c>
      <c r="D348" s="28">
        <f>C348*Overview!$F$13/12</f>
        <v>1006.0974765246069</v>
      </c>
      <c r="E348" s="65">
        <f>-Overview!$F$15</f>
        <v>-20662.701178581559</v>
      </c>
      <c r="F348" s="29">
        <f t="shared" si="10"/>
        <v>282172.63925532508</v>
      </c>
    </row>
    <row r="349" spans="2:6" x14ac:dyDescent="0.2">
      <c r="B349" s="89">
        <v>347</v>
      </c>
      <c r="C349" s="28">
        <f t="shared" si="11"/>
        <v>282172.63925532508</v>
      </c>
      <c r="D349" s="28">
        <f>C349*Overview!$F$13/12</f>
        <v>940.57546418441689</v>
      </c>
      <c r="E349" s="65">
        <f>-Overview!$F$15</f>
        <v>-20662.701178581559</v>
      </c>
      <c r="F349" s="29">
        <f t="shared" si="10"/>
        <v>262450.5135409279</v>
      </c>
    </row>
    <row r="350" spans="2:6" x14ac:dyDescent="0.2">
      <c r="B350" s="89">
        <v>348</v>
      </c>
      <c r="C350" s="28">
        <f t="shared" si="11"/>
        <v>262450.5135409279</v>
      </c>
      <c r="D350" s="28">
        <f>C350*Overview!$F$13/12</f>
        <v>874.83504513642629</v>
      </c>
      <c r="E350" s="65">
        <f>-Overview!$F$15</f>
        <v>-20662.701178581559</v>
      </c>
      <c r="F350" s="29">
        <f t="shared" si="10"/>
        <v>242662.64740748279</v>
      </c>
    </row>
    <row r="351" spans="2:6" x14ac:dyDescent="0.2">
      <c r="B351" s="89">
        <v>349</v>
      </c>
      <c r="C351" s="28">
        <f t="shared" si="11"/>
        <v>242662.64740748279</v>
      </c>
      <c r="D351" s="28">
        <f>C351*Overview!$F$13/12</f>
        <v>808.87549135827601</v>
      </c>
      <c r="E351" s="65">
        <f>-Overview!$F$15</f>
        <v>-20662.701178581559</v>
      </c>
      <c r="F351" s="29">
        <f t="shared" si="10"/>
        <v>222808.8217202595</v>
      </c>
    </row>
    <row r="352" spans="2:6" x14ac:dyDescent="0.2">
      <c r="B352" s="89">
        <v>350</v>
      </c>
      <c r="C352" s="28">
        <f t="shared" si="11"/>
        <v>222808.8217202595</v>
      </c>
      <c r="D352" s="28">
        <f>C352*Overview!$F$13/12</f>
        <v>742.69607240086498</v>
      </c>
      <c r="E352" s="65">
        <f>-Overview!$F$15</f>
        <v>-20662.701178581559</v>
      </c>
      <c r="F352" s="29">
        <f t="shared" si="10"/>
        <v>202888.81661407879</v>
      </c>
    </row>
    <row r="353" spans="2:6" x14ac:dyDescent="0.2">
      <c r="B353" s="89">
        <v>351</v>
      </c>
      <c r="C353" s="28">
        <f t="shared" si="11"/>
        <v>202888.81661407879</v>
      </c>
      <c r="D353" s="28">
        <f>C353*Overview!$F$13/12</f>
        <v>676.2960553802626</v>
      </c>
      <c r="E353" s="65">
        <f>-Overview!$F$15</f>
        <v>-20662.701178581559</v>
      </c>
      <c r="F353" s="29">
        <f t="shared" si="10"/>
        <v>182902.41149087748</v>
      </c>
    </row>
    <row r="354" spans="2:6" x14ac:dyDescent="0.2">
      <c r="B354" s="89">
        <v>352</v>
      </c>
      <c r="C354" s="28">
        <f t="shared" si="11"/>
        <v>182902.41149087748</v>
      </c>
      <c r="D354" s="28">
        <f>C354*Overview!$F$13/12</f>
        <v>609.67470496959163</v>
      </c>
      <c r="E354" s="65">
        <f>-Overview!$F$15</f>
        <v>-20662.701178581559</v>
      </c>
      <c r="F354" s="29">
        <f t="shared" si="10"/>
        <v>162849.38501726551</v>
      </c>
    </row>
    <row r="355" spans="2:6" x14ac:dyDescent="0.2">
      <c r="B355" s="89">
        <v>353</v>
      </c>
      <c r="C355" s="28">
        <f t="shared" si="11"/>
        <v>162849.38501726551</v>
      </c>
      <c r="D355" s="28">
        <f>C355*Overview!$F$13/12</f>
        <v>542.83128339088501</v>
      </c>
      <c r="E355" s="65">
        <f>-Overview!$F$15</f>
        <v>-20662.701178581559</v>
      </c>
      <c r="F355" s="29">
        <f t="shared" si="10"/>
        <v>142729.51512207481</v>
      </c>
    </row>
    <row r="356" spans="2:6" x14ac:dyDescent="0.2">
      <c r="B356" s="89">
        <v>354</v>
      </c>
      <c r="C356" s="28">
        <f t="shared" si="11"/>
        <v>142729.51512207481</v>
      </c>
      <c r="D356" s="28">
        <f>C356*Overview!$F$13/12</f>
        <v>475.76505040691603</v>
      </c>
      <c r="E356" s="65">
        <f>-Overview!$F$15</f>
        <v>-20662.701178581559</v>
      </c>
      <c r="F356" s="29">
        <f t="shared" si="10"/>
        <v>122542.57899390017</v>
      </c>
    </row>
    <row r="357" spans="2:6" x14ac:dyDescent="0.2">
      <c r="B357" s="89">
        <v>355</v>
      </c>
      <c r="C357" s="28">
        <f t="shared" si="11"/>
        <v>122542.57899390017</v>
      </c>
      <c r="D357" s="28">
        <f>C357*Overview!$F$13/12</f>
        <v>408.4752633130006</v>
      </c>
      <c r="E357" s="65">
        <f>-Overview!$F$15</f>
        <v>-20662.701178581559</v>
      </c>
      <c r="F357" s="29">
        <f t="shared" si="10"/>
        <v>102288.35307863161</v>
      </c>
    </row>
    <row r="358" spans="2:6" x14ac:dyDescent="0.2">
      <c r="B358" s="89">
        <v>356</v>
      </c>
      <c r="C358" s="28">
        <f t="shared" si="11"/>
        <v>102288.35307863161</v>
      </c>
      <c r="D358" s="28">
        <f>C358*Overview!$F$13/12</f>
        <v>340.96117692877203</v>
      </c>
      <c r="E358" s="65">
        <f>-Overview!$F$15</f>
        <v>-20662.701178581559</v>
      </c>
      <c r="F358" s="29">
        <f t="shared" si="10"/>
        <v>81966.613076978829</v>
      </c>
    </row>
    <row r="359" spans="2:6" x14ac:dyDescent="0.2">
      <c r="B359" s="89">
        <v>357</v>
      </c>
      <c r="C359" s="28">
        <f t="shared" si="11"/>
        <v>81966.613076978829</v>
      </c>
      <c r="D359" s="28">
        <f>C359*Overview!$F$13/12</f>
        <v>273.22204358992946</v>
      </c>
      <c r="E359" s="65">
        <f>-Overview!$F$15</f>
        <v>-20662.701178581559</v>
      </c>
      <c r="F359" s="29">
        <f t="shared" si="10"/>
        <v>61577.133941987209</v>
      </c>
    </row>
    <row r="360" spans="2:6" x14ac:dyDescent="0.2">
      <c r="B360" s="89">
        <v>358</v>
      </c>
      <c r="C360" s="28">
        <f t="shared" si="11"/>
        <v>61577.133941987209</v>
      </c>
      <c r="D360" s="28">
        <f>C360*Overview!$F$13/12</f>
        <v>205.25711313995737</v>
      </c>
      <c r="E360" s="65">
        <f>-Overview!$F$15</f>
        <v>-20662.701178581559</v>
      </c>
      <c r="F360" s="29">
        <f t="shared" si="10"/>
        <v>41119.689876545614</v>
      </c>
    </row>
    <row r="361" spans="2:6" x14ac:dyDescent="0.2">
      <c r="B361" s="89">
        <v>359</v>
      </c>
      <c r="C361" s="28">
        <f t="shared" si="11"/>
        <v>41119.689876545614</v>
      </c>
      <c r="D361" s="28">
        <f>C361*Overview!$F$13/12</f>
        <v>137.06563292181872</v>
      </c>
      <c r="E361" s="65">
        <f>-Overview!$F$15</f>
        <v>-20662.701178581559</v>
      </c>
      <c r="F361" s="29">
        <f t="shared" si="10"/>
        <v>20594.054330885872</v>
      </c>
    </row>
    <row r="362" spans="2:6" x14ac:dyDescent="0.2">
      <c r="B362" s="90">
        <v>360</v>
      </c>
      <c r="C362" s="37">
        <f t="shared" si="11"/>
        <v>20594.054330885872</v>
      </c>
      <c r="D362" s="37">
        <f>C362*Overview!$F$13/12</f>
        <v>68.646847769619583</v>
      </c>
      <c r="E362" s="91">
        <f>-Overview!$F$15</f>
        <v>-20662.701178581559</v>
      </c>
      <c r="F362" s="38">
        <f t="shared" si="10"/>
        <v>7.3931005317717791E-8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Cost &amp; Development</vt:lpstr>
      <vt:lpstr>Ammortization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Tous, Victor</dc:creator>
  <cp:keywords/>
  <dc:description/>
  <cp:lastModifiedBy>Tous, Victor</cp:lastModifiedBy>
  <cp:revision/>
  <dcterms:created xsi:type="dcterms:W3CDTF">2025-05-05T21:17:32Z</dcterms:created>
  <dcterms:modified xsi:type="dcterms:W3CDTF">2025-11-18T05:20:30Z</dcterms:modified>
  <cp:category/>
  <cp:contentStatus/>
</cp:coreProperties>
</file>